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63788E23-9E1D-4571-B93B-0BC9BADCC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V dati consumi" sheetId="5" r:id="rId1"/>
  </sheets>
  <externalReferences>
    <externalReference r:id="rId2"/>
  </externalReferences>
  <definedNames>
    <definedName name="anagrafica_pod">'[1]elenco pod'!$D$4:$Q$31</definedName>
  </definedNames>
  <calcPr calcId="181029"/>
</workbook>
</file>

<file path=xl/calcChain.xml><?xml version="1.0" encoding="utf-8"?>
<calcChain xmlns="http://schemas.openxmlformats.org/spreadsheetml/2006/main">
  <c r="AP39" i="5" l="1"/>
  <c r="AQ39" i="5" s="1"/>
  <c r="AR39" i="5" s="1"/>
  <c r="AD39" i="5"/>
  <c r="AE39" i="5" s="1"/>
  <c r="AF39" i="5" s="1"/>
  <c r="R39" i="5"/>
  <c r="S39" i="5" s="1"/>
  <c r="T39" i="5" s="1"/>
  <c r="AW14" i="5"/>
  <c r="AU14" i="5"/>
  <c r="AS14" i="5"/>
  <c r="I41" i="5"/>
  <c r="AW39" i="5" l="1"/>
  <c r="AX39" i="5" s="1"/>
  <c r="AW40" i="5"/>
  <c r="AX40" i="5" s="1"/>
  <c r="AS40" i="5"/>
  <c r="AS39" i="5"/>
  <c r="AT39" i="5" s="1"/>
  <c r="AU40" i="5"/>
  <c r="AV40" i="5" s="1"/>
  <c r="AU39" i="5"/>
  <c r="AV39" i="5" s="1"/>
  <c r="AS38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AT40" i="5" l="1"/>
  <c r="AY40" i="5"/>
  <c r="AY39" i="5"/>
  <c r="AW38" i="5" l="1"/>
  <c r="AX38" i="5" s="1"/>
  <c r="AW37" i="5"/>
  <c r="AX37" i="5" s="1"/>
  <c r="AW36" i="5"/>
  <c r="AX36" i="5" s="1"/>
  <c r="AW35" i="5"/>
  <c r="AX35" i="5" s="1"/>
  <c r="AW34" i="5"/>
  <c r="AX34" i="5" s="1"/>
  <c r="AW33" i="5"/>
  <c r="AX33" i="5" s="1"/>
  <c r="AW32" i="5"/>
  <c r="AX32" i="5" s="1"/>
  <c r="AW31" i="5"/>
  <c r="AX31" i="5" s="1"/>
  <c r="AW30" i="5"/>
  <c r="AX30" i="5" s="1"/>
  <c r="AW29" i="5"/>
  <c r="AX29" i="5" s="1"/>
  <c r="AW28" i="5"/>
  <c r="AX28" i="5" s="1"/>
  <c r="AW27" i="5"/>
  <c r="AX27" i="5" s="1"/>
  <c r="AW26" i="5"/>
  <c r="AX26" i="5" s="1"/>
  <c r="AW25" i="5"/>
  <c r="AX25" i="5" s="1"/>
  <c r="AW24" i="5"/>
  <c r="AX24" i="5" s="1"/>
  <c r="AW23" i="5"/>
  <c r="AX23" i="5" s="1"/>
  <c r="AW22" i="5"/>
  <c r="AX22" i="5" s="1"/>
  <c r="AW21" i="5"/>
  <c r="AX21" i="5" s="1"/>
  <c r="AW20" i="5"/>
  <c r="AX20" i="5" s="1"/>
  <c r="AW19" i="5"/>
  <c r="AX19" i="5" s="1"/>
  <c r="AW18" i="5"/>
  <c r="AX18" i="5" s="1"/>
  <c r="AW17" i="5"/>
  <c r="AX17" i="5" s="1"/>
  <c r="AW16" i="5"/>
  <c r="AX16" i="5" s="1"/>
  <c r="AW15" i="5"/>
  <c r="AX15" i="5" s="1"/>
  <c r="AU38" i="5"/>
  <c r="AV38" i="5" s="1"/>
  <c r="AU37" i="5"/>
  <c r="AV37" i="5" s="1"/>
  <c r="AU36" i="5"/>
  <c r="AV36" i="5" s="1"/>
  <c r="AU35" i="5"/>
  <c r="AV35" i="5" s="1"/>
  <c r="AU34" i="5"/>
  <c r="AV34" i="5" s="1"/>
  <c r="AU33" i="5"/>
  <c r="AV33" i="5" s="1"/>
  <c r="AU32" i="5"/>
  <c r="AV32" i="5" s="1"/>
  <c r="AU31" i="5"/>
  <c r="AV31" i="5" s="1"/>
  <c r="AU30" i="5"/>
  <c r="AV30" i="5" s="1"/>
  <c r="AU29" i="5"/>
  <c r="AV29" i="5" s="1"/>
  <c r="AU28" i="5"/>
  <c r="AV28" i="5" s="1"/>
  <c r="AU27" i="5"/>
  <c r="AV27" i="5" s="1"/>
  <c r="AU26" i="5"/>
  <c r="AV26" i="5" s="1"/>
  <c r="AU25" i="5"/>
  <c r="AV25" i="5" s="1"/>
  <c r="AU24" i="5"/>
  <c r="AV24" i="5" s="1"/>
  <c r="AU23" i="5"/>
  <c r="AV23" i="5" s="1"/>
  <c r="AU22" i="5"/>
  <c r="AV22" i="5" s="1"/>
  <c r="AU21" i="5"/>
  <c r="AV21" i="5" s="1"/>
  <c r="AU20" i="5"/>
  <c r="AV20" i="5" s="1"/>
  <c r="AU19" i="5"/>
  <c r="AV19" i="5" s="1"/>
  <c r="AU18" i="5"/>
  <c r="AV18" i="5" s="1"/>
  <c r="AU17" i="5"/>
  <c r="AV17" i="5" s="1"/>
  <c r="AU16" i="5"/>
  <c r="AV16" i="5" s="1"/>
  <c r="AU15" i="5"/>
  <c r="AV15" i="5" s="1"/>
  <c r="AT38" i="5"/>
  <c r="AS37" i="5"/>
  <c r="AT37" i="5" s="1"/>
  <c r="AS36" i="5"/>
  <c r="AY36" i="5" s="1"/>
  <c r="AS35" i="5"/>
  <c r="AY35" i="5" s="1"/>
  <c r="AS34" i="5"/>
  <c r="AS33" i="5"/>
  <c r="AS32" i="5"/>
  <c r="AS31" i="5"/>
  <c r="AS30" i="5"/>
  <c r="AS29" i="5"/>
  <c r="AS28" i="5"/>
  <c r="AT28" i="5" s="1"/>
  <c r="AS27" i="5"/>
  <c r="AT27" i="5" s="1"/>
  <c r="AS26" i="5"/>
  <c r="AT26" i="5" s="1"/>
  <c r="AS25" i="5"/>
  <c r="AT25" i="5" s="1"/>
  <c r="AS24" i="5"/>
  <c r="AY24" i="5" s="1"/>
  <c r="AS23" i="5"/>
  <c r="AY23" i="5" s="1"/>
  <c r="AS22" i="5"/>
  <c r="AS21" i="5"/>
  <c r="AS20" i="5"/>
  <c r="AS19" i="5"/>
  <c r="AS18" i="5"/>
  <c r="AS17" i="5"/>
  <c r="AT17" i="5" s="1"/>
  <c r="AS16" i="5"/>
  <c r="AT16" i="5" s="1"/>
  <c r="AS15" i="5"/>
  <c r="AT15" i="5" s="1"/>
  <c r="AK42" i="5"/>
  <c r="AX14" i="5" l="1"/>
  <c r="AX42" i="5" s="1"/>
  <c r="AW41" i="5"/>
  <c r="AT14" i="5"/>
  <c r="AS41" i="5"/>
  <c r="AV14" i="5"/>
  <c r="AV42" i="5" s="1"/>
  <c r="AU41" i="5"/>
  <c r="AY22" i="5"/>
  <c r="AY34" i="5"/>
  <c r="AY17" i="5"/>
  <c r="AT24" i="5"/>
  <c r="AY30" i="5"/>
  <c r="AT35" i="5"/>
  <c r="AT36" i="5"/>
  <c r="AT23" i="5"/>
  <c r="AY29" i="5"/>
  <c r="AY18" i="5"/>
  <c r="AT29" i="5"/>
  <c r="AY19" i="5"/>
  <c r="AY31" i="5"/>
  <c r="AY20" i="5"/>
  <c r="AY32" i="5"/>
  <c r="AY21" i="5"/>
  <c r="AY33" i="5"/>
  <c r="AT30" i="5"/>
  <c r="AY25" i="5"/>
  <c r="AT31" i="5"/>
  <c r="AY14" i="5"/>
  <c r="AY38" i="5"/>
  <c r="AT20" i="5"/>
  <c r="AY15" i="5"/>
  <c r="AT33" i="5"/>
  <c r="AY16" i="5"/>
  <c r="AT22" i="5"/>
  <c r="AT34" i="5"/>
  <c r="AT18" i="5"/>
  <c r="AY37" i="5"/>
  <c r="AT19" i="5"/>
  <c r="AY26" i="5"/>
  <c r="AT32" i="5"/>
  <c r="AY27" i="5"/>
  <c r="AT21" i="5"/>
  <c r="AY28" i="5"/>
  <c r="R42" i="5"/>
  <c r="S42" i="5"/>
  <c r="T42" i="5"/>
  <c r="AY41" i="5" l="1"/>
  <c r="AY42" i="5" s="1"/>
  <c r="AT42" i="5"/>
  <c r="AR42" i="5"/>
  <c r="AQ42" i="5"/>
  <c r="AP42" i="5"/>
  <c r="AO42" i="5"/>
  <c r="AN42" i="5"/>
  <c r="AM42" i="5"/>
  <c r="AL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Q42" i="5"/>
  <c r="P42" i="5"/>
  <c r="O42" i="5"/>
  <c r="N42" i="5"/>
  <c r="M42" i="5"/>
  <c r="L42" i="5"/>
  <c r="K42" i="5"/>
  <c r="J42" i="5"/>
  <c r="I42" i="5"/>
</calcChain>
</file>

<file path=xl/sharedStrings.xml><?xml version="1.0" encoding="utf-8"?>
<sst xmlns="http://schemas.openxmlformats.org/spreadsheetml/2006/main" count="231" uniqueCount="139">
  <si>
    <t>AO</t>
  </si>
  <si>
    <t>CHATILLON</t>
  </si>
  <si>
    <t>Alimentazione Chalet</t>
  </si>
  <si>
    <t xml:space="preserve">FRAZIONE PEROLLE </t>
  </si>
  <si>
    <t>IT009E00004353</t>
  </si>
  <si>
    <t>NUS</t>
  </si>
  <si>
    <t>Centro Manutenzione e Casello + PMV Nus</t>
  </si>
  <si>
    <t>IT009E40007065</t>
  </si>
  <si>
    <t>Svincolo Nus</t>
  </si>
  <si>
    <t>LOCALITA' CASELLO AUTOSTRADALE</t>
  </si>
  <si>
    <t>IT009E40004451</t>
  </si>
  <si>
    <t>Galleria Garin</t>
  </si>
  <si>
    <t>LOCALITA' GALLERIA GARIN</t>
  </si>
  <si>
    <t>IT009E27922622</t>
  </si>
  <si>
    <t>Ponte radio</t>
  </si>
  <si>
    <t>FRAZIONE DIJELLE</t>
  </si>
  <si>
    <t>IT009E09205588</t>
  </si>
  <si>
    <t>PMV Verrès e Archivio</t>
  </si>
  <si>
    <t>VIA CAVALIERI VITTORIO VENETO 1</t>
  </si>
  <si>
    <t>IT009E09190393</t>
  </si>
  <si>
    <t>LOCALITA' CAILLETTE</t>
  </si>
  <si>
    <t>IT009E09178200</t>
  </si>
  <si>
    <t>LOCALITA' COL COURTIL</t>
  </si>
  <si>
    <t>LOCALITA' GALLERIA HONE</t>
  </si>
  <si>
    <t>IT009E00001188</t>
  </si>
  <si>
    <t>Svincolo Verrès</t>
  </si>
  <si>
    <t>LOCALITA' SVINCOLO DI VERRES</t>
  </si>
  <si>
    <t>IT009E00001182</t>
  </si>
  <si>
    <t>Casello Verrès</t>
  </si>
  <si>
    <t>LOCALITA' SVINCOLO D VERRES</t>
  </si>
  <si>
    <t>IT009E00001181</t>
  </si>
  <si>
    <t>Parcheggio Champagne</t>
  </si>
  <si>
    <t>FRAZIONE CHAMPAGNE</t>
  </si>
  <si>
    <t>IT009E00001149</t>
  </si>
  <si>
    <t>Casello Pont-Saint-Martin</t>
  </si>
  <si>
    <t>LOCALITA' SVINCOLO DI P.S.MARTIN</t>
  </si>
  <si>
    <t>IT009E00001002</t>
  </si>
  <si>
    <t>Svincolo Pont-Saint-Martin</t>
  </si>
  <si>
    <t>IT009E00000999</t>
  </si>
  <si>
    <t>Galleria Petit Monde</t>
  </si>
  <si>
    <t>IT009E00000971</t>
  </si>
  <si>
    <t>Galleria Montjovet</t>
  </si>
  <si>
    <t>VILLAGGIO LILLAZ</t>
  </si>
  <si>
    <t>IT009E00000596</t>
  </si>
  <si>
    <t>Barriera di Aosta</t>
  </si>
  <si>
    <t>LOCALITA' TEPPE</t>
  </si>
  <si>
    <t>IT009E00000586</t>
  </si>
  <si>
    <t>IT009E00000562</t>
  </si>
  <si>
    <t>IT009E00000561</t>
  </si>
  <si>
    <t>STRADA PONTE SUAZ</t>
  </si>
  <si>
    <t>IT009E00000168</t>
  </si>
  <si>
    <t>IT009E00000034</t>
  </si>
  <si>
    <t>IT001E00104545</t>
  </si>
  <si>
    <t>SedeProvincia</t>
  </si>
  <si>
    <t>Sede CAP</t>
  </si>
  <si>
    <t>Sede Località</t>
  </si>
  <si>
    <t>Utilizzo</t>
  </si>
  <si>
    <t>SedeIndirizzo</t>
  </si>
  <si>
    <t>pot. Imp. (kW)</t>
  </si>
  <si>
    <t>Fornitura</t>
  </si>
  <si>
    <t>POD</t>
  </si>
  <si>
    <t>NOV</t>
  </si>
  <si>
    <t>OTT</t>
  </si>
  <si>
    <t>SET</t>
  </si>
  <si>
    <t>AGO</t>
  </si>
  <si>
    <t>LUG</t>
  </si>
  <si>
    <t>GIU</t>
  </si>
  <si>
    <t>MAG</t>
  </si>
  <si>
    <t>APR</t>
  </si>
  <si>
    <t>MAR</t>
  </si>
  <si>
    <t>FEB</t>
  </si>
  <si>
    <t>GEN</t>
  </si>
  <si>
    <t>DIC</t>
  </si>
  <si>
    <t>mese</t>
  </si>
  <si>
    <t xml:space="preserve">EA_F0/TOT (F1+F2+F3)        (kWh) </t>
  </si>
  <si>
    <t>EA_F3 (Kwh)</t>
  </si>
  <si>
    <t>EA_F2 (Kwh)</t>
  </si>
  <si>
    <t>EA_F1 (Kwh)</t>
  </si>
  <si>
    <t>VIA 4 NOVEMBRE</t>
  </si>
  <si>
    <t>FRAZIONE ETOLIN 12</t>
  </si>
  <si>
    <t>GALLERIA PETIT MONDE</t>
  </si>
  <si>
    <t>CASELLO AUTOSTRADALE DI NUS</t>
  </si>
  <si>
    <t>Galleria Hône</t>
  </si>
  <si>
    <t>Raccordo (gallerie Signayes e Sorreley)</t>
  </si>
  <si>
    <t>Cabina Raccordo (gallerie Signayes e Sorreley)</t>
  </si>
  <si>
    <t>GUI</t>
  </si>
  <si>
    <t>220V</t>
  </si>
  <si>
    <t>380V</t>
  </si>
  <si>
    <t>380 V</t>
  </si>
  <si>
    <t>220 V</t>
  </si>
  <si>
    <t>IT009E27915487</t>
  </si>
  <si>
    <t>FRAZIONE BOURG, MONTJOVET</t>
  </si>
  <si>
    <t>MONTJOVET</t>
  </si>
  <si>
    <t>Centrale termica</t>
  </si>
  <si>
    <t>Ufficio</t>
  </si>
  <si>
    <t>15kV</t>
  </si>
  <si>
    <t>IT009E27911643</t>
  </si>
  <si>
    <t>15 kV</t>
  </si>
  <si>
    <t>PMV Quincinetto</t>
  </si>
  <si>
    <t>QUINCINETTO</t>
  </si>
  <si>
    <t>TO</t>
  </si>
  <si>
    <t xml:space="preserve">QUART </t>
  </si>
  <si>
    <t>Shelter</t>
  </si>
  <si>
    <t>AOSTA</t>
  </si>
  <si>
    <t>QUART</t>
  </si>
  <si>
    <t>PONT-SAINT-MARTIN</t>
  </si>
  <si>
    <t>VERRAYES</t>
  </si>
  <si>
    <t>VERRES</t>
  </si>
  <si>
    <t>HONE</t>
  </si>
  <si>
    <t>VILLENEUVE</t>
  </si>
  <si>
    <t>SAINT-VINCENT</t>
  </si>
  <si>
    <t>IT009E27908720</t>
  </si>
  <si>
    <t>Colonnina TVCC+meteo</t>
  </si>
  <si>
    <t xml:space="preserve">84+230 SN </t>
  </si>
  <si>
    <t>PONTEY</t>
  </si>
  <si>
    <t>IT009E27908955</t>
  </si>
  <si>
    <t>LOCALITA' LES SOURCES</t>
  </si>
  <si>
    <t>Totale complessivo (kWh)</t>
  </si>
  <si>
    <t>Totale complessivo (MWh)</t>
  </si>
  <si>
    <t>Somma di EA_F1 (kWh)</t>
  </si>
  <si>
    <t>Somma di EA_F1 (MWh)</t>
  </si>
  <si>
    <t>Somma di EA_F2 (kWh)</t>
  </si>
  <si>
    <t>Somma di EA_F2 (MWh)</t>
  </si>
  <si>
    <t>Somma di EA_F3 (kWh)</t>
  </si>
  <si>
    <t>Somma di EA_F3 (MWh)</t>
  </si>
  <si>
    <t>Uffici Casello e illuminazione svincolo</t>
  </si>
  <si>
    <t>SAV S.p.A.</t>
  </si>
  <si>
    <t>GEN 2023/DIC 2023</t>
  </si>
  <si>
    <t>IT009E49100834</t>
  </si>
  <si>
    <t>LOCALITA'  CLOSALLAZ SN</t>
  </si>
  <si>
    <t>Alim. Sensori Ponte Arnad</t>
  </si>
  <si>
    <t>IT009E49101952</t>
  </si>
  <si>
    <t>LES ILES DE BRISSOGNE SUD SNC</t>
  </si>
  <si>
    <t xml:space="preserve">Alim. Illum. Parcheggio les Iles Sud </t>
  </si>
  <si>
    <t>BRISSOGNE</t>
  </si>
  <si>
    <t xml:space="preserve"> TABELLA ANAGRAFICA PUNTI DI PRELIEVO 2026</t>
  </si>
  <si>
    <r>
      <rPr>
        <b/>
        <sz val="12"/>
        <rFont val="Calibri"/>
        <family val="2"/>
      </rPr>
      <t xml:space="preserve">     </t>
    </r>
    <r>
      <rPr>
        <b/>
        <u/>
        <sz val="12"/>
        <rFont val="Calibri"/>
        <family val="2"/>
      </rPr>
      <t xml:space="preserve">(ALLEGATO 5) al Disciplinare di Gara - CAPITOLATO TECNICO </t>
    </r>
  </si>
  <si>
    <t xml:space="preserve"> Società Autostrade Valdostane S.p.A. - S.A.V.: ANAGRAFICA PUNTI DI PRELIEVO E PREVISIONE DEI CONSUMI 2026  </t>
  </si>
  <si>
    <t>=-CAPITOLATO TECNICO-
C.I.G. B5A3C9882D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</si>
</sst>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2" x14ac:knownFonts="1"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theme="3" tint="0.39997558519241921"/>
      <name val="Calibri"/>
      <family val="2"/>
    </font>
    <font>
      <sz val="12"/>
      <color theme="9" tint="-0.249977111117893"/>
      <name val="Calibri"/>
      <family val="2"/>
    </font>
    <font>
      <sz val="12"/>
      <color rgb="FFFF0000"/>
      <name val="Calibri"/>
      <family val="2"/>
    </font>
    <font>
      <sz val="12"/>
      <color theme="6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6" xfId="0" applyFont="1" applyBorder="1"/>
    <xf numFmtId="0" fontId="1" fillId="0" borderId="0" xfId="0" applyFont="1"/>
    <xf numFmtId="3" fontId="1" fillId="0" borderId="0" xfId="0" applyNumberFormat="1" applyFont="1"/>
    <xf numFmtId="0" fontId="1" fillId="0" borderId="9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3" fontId="1" fillId="0" borderId="6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Border="1"/>
    <xf numFmtId="0" fontId="1" fillId="0" borderId="3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0" fontId="2" fillId="2" borderId="6" xfId="0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3" fontId="1" fillId="3" borderId="0" xfId="0" applyNumberFormat="1" applyFont="1" applyFill="1"/>
    <xf numFmtId="0" fontId="1" fillId="0" borderId="4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11" xfId="0" applyFont="1" applyBorder="1"/>
    <xf numFmtId="0" fontId="6" fillId="0" borderId="12" xfId="0" applyFont="1" applyBorder="1"/>
    <xf numFmtId="164" fontId="6" fillId="0" borderId="11" xfId="0" applyNumberFormat="1" applyFont="1" applyBorder="1"/>
    <xf numFmtId="164" fontId="6" fillId="0" borderId="12" xfId="0" applyNumberFormat="1" applyFont="1" applyBorder="1"/>
    <xf numFmtId="0" fontId="8" fillId="2" borderId="7" xfId="0" applyFont="1" applyFill="1" applyBorder="1" applyAlignment="1">
      <alignment horizontal="center" vertical="center" wrapText="1"/>
    </xf>
    <xf numFmtId="165" fontId="1" fillId="0" borderId="4" xfId="0" applyNumberFormat="1" applyFont="1" applyBorder="1"/>
    <xf numFmtId="165" fontId="1" fillId="0" borderId="1" xfId="0" applyNumberFormat="1" applyFont="1" applyBorder="1"/>
    <xf numFmtId="165" fontId="1" fillId="0" borderId="5" xfId="0" applyNumberFormat="1" applyFont="1" applyBorder="1"/>
    <xf numFmtId="164" fontId="6" fillId="0" borderId="10" xfId="0" applyNumberFormat="1" applyFont="1" applyBorder="1"/>
    <xf numFmtId="165" fontId="6" fillId="0" borderId="10" xfId="0" applyNumberFormat="1" applyFont="1" applyBorder="1"/>
    <xf numFmtId="0" fontId="1" fillId="0" borderId="7" xfId="0" applyFont="1" applyBorder="1" applyAlignment="1">
      <alignment vertical="center" wrapText="1"/>
    </xf>
    <xf numFmtId="3" fontId="0" fillId="0" borderId="6" xfId="0" applyNumberFormat="1" applyBorder="1"/>
    <xf numFmtId="49" fontId="1" fillId="0" borderId="0" xfId="0" applyNumberFormat="1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v-fs\dati\Users\l.piccolo\Documents\Tabelle%20consumi%20annuali%20Gas-Energia-Acquedotti\Copia%20di%20energia%20elettric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rid"/>
      <sheetName val="da spedire"/>
      <sheetName val="dati"/>
      <sheetName val="elenco pod"/>
    </sheetNames>
    <sheetDataSet>
      <sheetData sheetId="0" refreshError="1"/>
      <sheetData sheetId="1" refreshError="1"/>
      <sheetData sheetId="2" refreshError="1"/>
      <sheetData sheetId="3" refreshError="1">
        <row r="4">
          <cell r="D4" t="str">
            <v>EnePOD</v>
          </cell>
          <cell r="E4" t="str">
            <v>IDSede</v>
          </cell>
          <cell r="F4" t="str">
            <v>_fornitura</v>
          </cell>
          <cell r="G4" t="str">
            <v>pot. Imp. (kW)</v>
          </cell>
          <cell r="H4" t="str">
            <v>SedeIndirizzo</v>
          </cell>
          <cell r="I4" t="str">
            <v>Utilizzo</v>
          </cell>
          <cell r="J4" t="str">
            <v>SedeLocalita</v>
          </cell>
          <cell r="K4" t="str">
            <v>SedeCAP</v>
          </cell>
          <cell r="L4" t="str">
            <v>SedeProvincia</v>
          </cell>
          <cell r="M4" t="str">
            <v>WBS</v>
          </cell>
          <cell r="N4" t="str">
            <v>CDC</v>
          </cell>
          <cell r="P4" t="str">
            <v>Ordine Interno</v>
          </cell>
        </row>
        <row r="5">
          <cell r="D5" t="str">
            <v>IT001E00104545</v>
          </cell>
          <cell r="E5">
            <v>1346731</v>
          </cell>
          <cell r="F5" t="str">
            <v>240 V</v>
          </cell>
          <cell r="G5">
            <v>3</v>
          </cell>
          <cell r="H5" t="str">
            <v>VIA 4 NOVEMBRE</v>
          </cell>
          <cell r="I5" t="str">
            <v>PMV Quincinetto</v>
          </cell>
          <cell r="J5" t="str">
            <v>QUINCINETTO</v>
          </cell>
          <cell r="K5">
            <v>10010</v>
          </cell>
          <cell r="L5" t="str">
            <v>TO</v>
          </cell>
          <cell r="N5" t="str">
            <v>A05033</v>
          </cell>
          <cell r="O5" t="str">
            <v>Ufficio Impianti</v>
          </cell>
          <cell r="P5" t="str">
            <v>13A0504005</v>
          </cell>
          <cell r="Q5" t="str">
            <v>Illuminazione PMV - Ausiliari traffico</v>
          </cell>
        </row>
        <row r="6">
          <cell r="D6" t="str">
            <v>IT009E00000034</v>
          </cell>
          <cell r="E6">
            <v>1346709</v>
          </cell>
          <cell r="F6" t="str">
            <v>15 kV</v>
          </cell>
          <cell r="G6">
            <v>750</v>
          </cell>
          <cell r="H6" t="str">
            <v>VILLAGGIO LILLAZ</v>
          </cell>
          <cell r="I6" t="str">
            <v>raccordo (galleria Signayes e Sorreley)</v>
          </cell>
          <cell r="J6" t="str">
            <v xml:space="preserve">QUART </v>
          </cell>
          <cell r="K6">
            <v>11020</v>
          </cell>
          <cell r="L6" t="str">
            <v>AO</v>
          </cell>
          <cell r="N6" t="str">
            <v>A05033</v>
          </cell>
          <cell r="O6" t="str">
            <v>Ufficio Impianti</v>
          </cell>
          <cell r="P6" t="str">
            <v>13A0504004</v>
          </cell>
          <cell r="Q6" t="str">
            <v>Illuminazione gallerie</v>
          </cell>
        </row>
        <row r="7">
          <cell r="D7" t="str">
            <v>IT009E00000168</v>
          </cell>
          <cell r="E7">
            <v>1346732</v>
          </cell>
          <cell r="F7" t="str">
            <v>400 V</v>
          </cell>
          <cell r="G7">
            <v>16.5</v>
          </cell>
          <cell r="H7" t="str">
            <v>STR. PONTE SUAZ</v>
          </cell>
          <cell r="I7" t="str">
            <v>Shelter</v>
          </cell>
          <cell r="J7" t="str">
            <v>AOSTA</v>
          </cell>
          <cell r="K7">
            <v>11100</v>
          </cell>
          <cell r="L7" t="str">
            <v>AO</v>
          </cell>
          <cell r="N7" t="str">
            <v>A05033</v>
          </cell>
          <cell r="O7" t="str">
            <v>Ufficio Impianti</v>
          </cell>
          <cell r="P7" t="str">
            <v>13A0504018</v>
          </cell>
          <cell r="Q7" t="str">
            <v>Energia Elettrica - Fibra ottica</v>
          </cell>
        </row>
        <row r="8">
          <cell r="D8" t="str">
            <v>IT009E00000561</v>
          </cell>
          <cell r="E8">
            <v>1346720</v>
          </cell>
          <cell r="F8" t="str">
            <v>240 V</v>
          </cell>
          <cell r="G8">
            <v>6</v>
          </cell>
          <cell r="H8" t="str">
            <v>FRAZIONE ETOLIN 12</v>
          </cell>
          <cell r="I8" t="str">
            <v>Ufficio</v>
          </cell>
          <cell r="J8" t="str">
            <v>QUART</v>
          </cell>
          <cell r="K8">
            <v>11020</v>
          </cell>
          <cell r="L8" t="str">
            <v>AO</v>
          </cell>
          <cell r="N8" t="str">
            <v>A05033</v>
          </cell>
          <cell r="O8" t="str">
            <v>Ufficio Impianti</v>
          </cell>
          <cell r="P8" t="str">
            <v>13A0504008</v>
          </cell>
          <cell r="Q8" t="str">
            <v>Energia Elettrica - Quart</v>
          </cell>
        </row>
        <row r="9">
          <cell r="D9" t="str">
            <v>IT009E00000562</v>
          </cell>
          <cell r="E9">
            <v>1346721</v>
          </cell>
          <cell r="F9" t="str">
            <v>240 V</v>
          </cell>
          <cell r="G9">
            <v>6</v>
          </cell>
          <cell r="H9" t="str">
            <v>FRAZIONE ETOLIN 12</v>
          </cell>
          <cell r="I9" t="str">
            <v>Ufficio</v>
          </cell>
          <cell r="J9" t="str">
            <v>QUART</v>
          </cell>
          <cell r="K9">
            <v>11020</v>
          </cell>
          <cell r="L9" t="str">
            <v>AO</v>
          </cell>
          <cell r="N9" t="str">
            <v>A05033</v>
          </cell>
          <cell r="O9" t="str">
            <v>Ufficio Impianti</v>
          </cell>
          <cell r="P9" t="str">
            <v>13A0504008</v>
          </cell>
          <cell r="Q9" t="str">
            <v>Energia Elettrica - Quart</v>
          </cell>
        </row>
        <row r="10">
          <cell r="D10" t="str">
            <v>IT009E00000586</v>
          </cell>
          <cell r="E10">
            <v>1346718</v>
          </cell>
          <cell r="F10" t="str">
            <v>15 kV</v>
          </cell>
          <cell r="G10">
            <v>250</v>
          </cell>
          <cell r="H10" t="str">
            <v>LOCALITA TEPPE</v>
          </cell>
          <cell r="I10" t="str">
            <v>barriera di Aosta</v>
          </cell>
          <cell r="J10" t="str">
            <v>QUART</v>
          </cell>
          <cell r="K10">
            <v>11020</v>
          </cell>
          <cell r="L10" t="str">
            <v>AO</v>
          </cell>
          <cell r="N10" t="str">
            <v>A05033</v>
          </cell>
          <cell r="O10" t="str">
            <v>Ufficio Impianti</v>
          </cell>
          <cell r="P10" t="str">
            <v>13A0504009</v>
          </cell>
          <cell r="Q10" t="str">
            <v>Energia Elettrica - Barriera di Aosta</v>
          </cell>
        </row>
        <row r="11">
          <cell r="D11" t="str">
            <v>IT009E00000596</v>
          </cell>
          <cell r="E11">
            <v>1346719</v>
          </cell>
          <cell r="F11" t="str">
            <v>240 V</v>
          </cell>
          <cell r="G11">
            <v>1</v>
          </cell>
          <cell r="H11" t="str">
            <v>VILLAGGIO LILLAZ SN</v>
          </cell>
          <cell r="I11" t="str">
            <v>raccordo (galleria Signayes e Sorreley)</v>
          </cell>
          <cell r="J11" t="str">
            <v>QUART</v>
          </cell>
          <cell r="K11">
            <v>11020</v>
          </cell>
          <cell r="L11" t="str">
            <v>AO</v>
          </cell>
          <cell r="N11" t="str">
            <v>A05033</v>
          </cell>
          <cell r="O11" t="str">
            <v>Ufficio Impianti</v>
          </cell>
          <cell r="P11" t="str">
            <v>13A0504004</v>
          </cell>
          <cell r="Q11" t="str">
            <v>Illuminazione gallerie</v>
          </cell>
        </row>
        <row r="12">
          <cell r="D12" t="str">
            <v>IT009E00000873</v>
          </cell>
          <cell r="E12">
            <v>1346728</v>
          </cell>
          <cell r="F12" t="str">
            <v>15 kV</v>
          </cell>
          <cell r="G12">
            <v>24</v>
          </cell>
          <cell r="H12" t="str">
            <v>LOCALITA CASELLO AUTOSTRADA</v>
          </cell>
          <cell r="I12" t="str">
            <v>illuminazione svincolo</v>
          </cell>
          <cell r="J12" t="str">
            <v>CHATILLON</v>
          </cell>
          <cell r="K12">
            <v>11024</v>
          </cell>
          <cell r="L12" t="str">
            <v>AO</v>
          </cell>
          <cell r="N12" t="str">
            <v>A05033</v>
          </cell>
          <cell r="O12" t="str">
            <v>Ufficio Impianti</v>
          </cell>
          <cell r="P12" t="str">
            <v>13A0504002</v>
          </cell>
          <cell r="Q12" t="str">
            <v>Illuminazione svincoli</v>
          </cell>
        </row>
        <row r="13">
          <cell r="D13" t="str">
            <v>IT009E00000874</v>
          </cell>
          <cell r="E13">
            <v>1346715</v>
          </cell>
          <cell r="F13" t="str">
            <v>15 kV</v>
          </cell>
          <cell r="G13">
            <v>52</v>
          </cell>
          <cell r="H13" t="str">
            <v>LOCALITA CASELLO AUTOSTRADA</v>
          </cell>
          <cell r="I13" t="str">
            <v>uffici + casello</v>
          </cell>
          <cell r="J13" t="str">
            <v>CHATILLON</v>
          </cell>
          <cell r="K13">
            <v>11024</v>
          </cell>
          <cell r="L13" t="str">
            <v>AO</v>
          </cell>
          <cell r="N13" t="str">
            <v>A05033</v>
          </cell>
          <cell r="O13" t="str">
            <v>Ufficio Impianti</v>
          </cell>
          <cell r="P13" t="str">
            <v>13A0504006</v>
          </cell>
          <cell r="Q13" t="str">
            <v>Energia Elettrica - Sede</v>
          </cell>
        </row>
        <row r="14">
          <cell r="D14" t="str">
            <v>IT009E27922622</v>
          </cell>
          <cell r="E14">
            <v>1346729</v>
          </cell>
          <cell r="F14" t="str">
            <v>400 V</v>
          </cell>
          <cell r="G14">
            <v>90</v>
          </cell>
          <cell r="H14" t="str">
            <v>LOCALITA GALLERIA GARIN SN</v>
          </cell>
          <cell r="I14" t="str">
            <v>galleria</v>
          </cell>
          <cell r="J14" t="str">
            <v>CHATILLON</v>
          </cell>
          <cell r="K14">
            <v>11024</v>
          </cell>
          <cell r="L14" t="str">
            <v>AO</v>
          </cell>
          <cell r="N14" t="str">
            <v>A05033</v>
          </cell>
          <cell r="O14" t="str">
            <v>Ufficio Impianti</v>
          </cell>
          <cell r="P14" t="str">
            <v>13A0504004</v>
          </cell>
          <cell r="Q14" t="str">
            <v>Illuminazione gallerie</v>
          </cell>
        </row>
        <row r="15">
          <cell r="D15" t="str">
            <v>IT009E00000969</v>
          </cell>
          <cell r="E15">
            <v>1346723</v>
          </cell>
          <cell r="F15" t="str">
            <v>15 kV</v>
          </cell>
          <cell r="G15">
            <v>140</v>
          </cell>
          <cell r="H15" t="str">
            <v>GALLERIA DI MONTJOVET</v>
          </cell>
          <cell r="I15" t="str">
            <v>galleria Montjovet</v>
          </cell>
          <cell r="J15" t="str">
            <v>MONTJOVET</v>
          </cell>
          <cell r="K15">
            <v>11020</v>
          </cell>
          <cell r="L15" t="str">
            <v>AO</v>
          </cell>
          <cell r="N15" t="str">
            <v>A05033</v>
          </cell>
          <cell r="O15" t="str">
            <v>Ufficio Impianti</v>
          </cell>
          <cell r="P15" t="str">
            <v>13A0504004</v>
          </cell>
          <cell r="Q15" t="str">
            <v>Illuminazione gallerie</v>
          </cell>
        </row>
        <row r="16">
          <cell r="D16" t="str">
            <v>IT009E00000971</v>
          </cell>
          <cell r="E16">
            <v>1346724</v>
          </cell>
          <cell r="F16" t="str">
            <v>15 kV</v>
          </cell>
          <cell r="G16">
            <v>65</v>
          </cell>
          <cell r="H16" t="str">
            <v>GALLERIA PETIT MONDE</v>
          </cell>
          <cell r="I16" t="str">
            <v>galleria Petit Monde</v>
          </cell>
          <cell r="J16" t="str">
            <v>MONTJOVET</v>
          </cell>
          <cell r="K16">
            <v>11020</v>
          </cell>
          <cell r="L16" t="str">
            <v>AO</v>
          </cell>
          <cell r="N16" t="str">
            <v>A05033</v>
          </cell>
          <cell r="O16" t="str">
            <v>Ufficio Impianti</v>
          </cell>
          <cell r="P16" t="str">
            <v>13A0504004</v>
          </cell>
          <cell r="Q16" t="str">
            <v>Illuminazione gallerie</v>
          </cell>
        </row>
        <row r="17">
          <cell r="D17" t="str">
            <v>IT009E00000972</v>
          </cell>
          <cell r="E17">
            <v>1346714</v>
          </cell>
          <cell r="F17" t="str">
            <v>240 V</v>
          </cell>
          <cell r="G17">
            <v>1</v>
          </cell>
          <cell r="H17" t="str">
            <v>LOC. GALLERIA PETIT MONTJOVET</v>
          </cell>
          <cell r="I17" t="str">
            <v>galleria Petit Monde</v>
          </cell>
          <cell r="J17" t="str">
            <v>MONTJOVET</v>
          </cell>
          <cell r="K17">
            <v>11020</v>
          </cell>
          <cell r="L17" t="str">
            <v>AO</v>
          </cell>
          <cell r="N17" t="str">
            <v>A05033</v>
          </cell>
          <cell r="O17" t="str">
            <v>Ufficio Impianti</v>
          </cell>
          <cell r="P17" t="str">
            <v>13A0504004</v>
          </cell>
          <cell r="Q17" t="str">
            <v>Illuminazione gallerie</v>
          </cell>
        </row>
        <row r="18">
          <cell r="D18" t="str">
            <v>IT009E00000999</v>
          </cell>
          <cell r="E18">
            <v>1346725</v>
          </cell>
          <cell r="F18" t="str">
            <v>400 V</v>
          </cell>
          <cell r="G18">
            <v>15</v>
          </cell>
          <cell r="H18" t="str">
            <v>LOCALITA SVINCOLO DI P.S. MARTIN SN</v>
          </cell>
          <cell r="I18" t="str">
            <v>svincolo</v>
          </cell>
          <cell r="J18" t="str">
            <v>PONT-SAINT-MARTIN</v>
          </cell>
          <cell r="K18">
            <v>11026</v>
          </cell>
          <cell r="L18" t="str">
            <v>AO</v>
          </cell>
          <cell r="N18" t="str">
            <v>A05033</v>
          </cell>
          <cell r="O18" t="str">
            <v>Ufficio Impianti</v>
          </cell>
          <cell r="P18" t="str">
            <v>13A0504002</v>
          </cell>
          <cell r="Q18" t="str">
            <v>Illuminazione svincoli</v>
          </cell>
        </row>
        <row r="19">
          <cell r="D19" t="str">
            <v>IT009E00001002</v>
          </cell>
          <cell r="E19">
            <v>1346710</v>
          </cell>
          <cell r="F19" t="str">
            <v>400 V</v>
          </cell>
          <cell r="G19">
            <v>22</v>
          </cell>
          <cell r="H19" t="str">
            <v>LOCALITA SVINCOLO AUTOSTRADA</v>
          </cell>
          <cell r="I19" t="str">
            <v xml:space="preserve">casello </v>
          </cell>
          <cell r="J19" t="str">
            <v>PONT-SAINT-MARTIN</v>
          </cell>
          <cell r="K19">
            <v>11026</v>
          </cell>
          <cell r="L19" t="str">
            <v>AO</v>
          </cell>
          <cell r="N19" t="str">
            <v>A05033</v>
          </cell>
          <cell r="O19" t="str">
            <v>Ufficio Impianti</v>
          </cell>
          <cell r="P19" t="str">
            <v>13A0504013</v>
          </cell>
          <cell r="Q19" t="str">
            <v>Energia Elettrica - Casello Pt St Martin</v>
          </cell>
        </row>
        <row r="20">
          <cell r="D20" t="str">
            <v>IT009E00001149</v>
          </cell>
          <cell r="E20">
            <v>1346722</v>
          </cell>
          <cell r="F20" t="str">
            <v>400 V</v>
          </cell>
          <cell r="G20">
            <v>16.5</v>
          </cell>
          <cell r="H20" t="str">
            <v>FRAZIONE CHAMPAGNE SN</v>
          </cell>
          <cell r="I20" t="str">
            <v>parcheggio Champagne - irrigazione + bagno pubblico</v>
          </cell>
          <cell r="J20" t="str">
            <v>VERRAYES</v>
          </cell>
          <cell r="K20">
            <v>11020</v>
          </cell>
          <cell r="L20" t="str">
            <v>AO</v>
          </cell>
          <cell r="N20" t="str">
            <v>A05033</v>
          </cell>
          <cell r="O20" t="str">
            <v>Ufficio Impianti</v>
          </cell>
          <cell r="P20" t="str">
            <v>13A0504019</v>
          </cell>
          <cell r="Q20" t="str">
            <v>Energia Elettrica - Forza motrice</v>
          </cell>
        </row>
        <row r="21">
          <cell r="D21" t="str">
            <v>IT009E00001181</v>
          </cell>
          <cell r="E21">
            <v>1346712</v>
          </cell>
          <cell r="F21" t="str">
            <v>400 V</v>
          </cell>
          <cell r="G21">
            <v>22</v>
          </cell>
          <cell r="H21" t="str">
            <v>LOCALITA SVINCOLO DI VERRES SN</v>
          </cell>
          <cell r="I21" t="str">
            <v>casello</v>
          </cell>
          <cell r="J21" t="str">
            <v>VERRES</v>
          </cell>
          <cell r="K21">
            <v>11029</v>
          </cell>
          <cell r="L21" t="str">
            <v>AO</v>
          </cell>
          <cell r="N21" t="str">
            <v>A05033</v>
          </cell>
          <cell r="O21" t="str">
            <v>Ufficio Impianti</v>
          </cell>
          <cell r="P21" t="str">
            <v>13A0504012</v>
          </cell>
          <cell r="Q21" t="str">
            <v>Energia Elettrica - Casello Verres</v>
          </cell>
        </row>
        <row r="22">
          <cell r="D22" t="str">
            <v>IT009E00001182</v>
          </cell>
          <cell r="E22">
            <v>1346727</v>
          </cell>
          <cell r="F22" t="str">
            <v>400 V</v>
          </cell>
          <cell r="G22">
            <v>16</v>
          </cell>
          <cell r="H22" t="str">
            <v>LOCALITA SVINCOLO DI VERRES SN</v>
          </cell>
          <cell r="I22" t="str">
            <v>svincolo</v>
          </cell>
          <cell r="J22" t="str">
            <v>VERRES</v>
          </cell>
          <cell r="K22">
            <v>11029</v>
          </cell>
          <cell r="L22" t="str">
            <v>AO</v>
          </cell>
          <cell r="N22" t="str">
            <v>A05033</v>
          </cell>
          <cell r="O22" t="str">
            <v>Ufficio Impianti</v>
          </cell>
          <cell r="P22" t="str">
            <v>13A0504002</v>
          </cell>
          <cell r="Q22" t="str">
            <v>Illuminazione svincoli</v>
          </cell>
        </row>
        <row r="23">
          <cell r="D23" t="str">
            <v>IT009E00001187</v>
          </cell>
          <cell r="E23">
            <v>1346711</v>
          </cell>
          <cell r="F23" t="str">
            <v>240 V</v>
          </cell>
          <cell r="G23">
            <v>2</v>
          </cell>
          <cell r="H23" t="str">
            <v>LOCALITA GALLERIA DI HONE SN</v>
          </cell>
          <cell r="I23" t="str">
            <v>cabina galleria Hone</v>
          </cell>
          <cell r="J23" t="str">
            <v>HONE</v>
          </cell>
          <cell r="K23">
            <v>11020</v>
          </cell>
          <cell r="L23" t="str">
            <v>AO</v>
          </cell>
          <cell r="N23" t="str">
            <v>A05033</v>
          </cell>
          <cell r="O23" t="str">
            <v>Ufficio Impianti</v>
          </cell>
          <cell r="P23" t="str">
            <v>13A0504004</v>
          </cell>
          <cell r="Q23" t="str">
            <v>Illuminazione gallerie</v>
          </cell>
        </row>
        <row r="24">
          <cell r="D24" t="str">
            <v>IT009E00001188</v>
          </cell>
          <cell r="E24">
            <v>1346726</v>
          </cell>
          <cell r="F24" t="str">
            <v>15 kV</v>
          </cell>
          <cell r="G24">
            <v>84</v>
          </cell>
          <cell r="H24" t="str">
            <v>LOCALITA GALLERIA DI HONE SN</v>
          </cell>
          <cell r="I24" t="str">
            <v>cabina galleria Hone</v>
          </cell>
          <cell r="J24" t="str">
            <v>HONE</v>
          </cell>
          <cell r="K24">
            <v>11020</v>
          </cell>
          <cell r="L24" t="str">
            <v>AO</v>
          </cell>
          <cell r="N24" t="str">
            <v>A05033</v>
          </cell>
          <cell r="O24" t="str">
            <v>Ufficio Impianti</v>
          </cell>
          <cell r="P24" t="str">
            <v>13A0504004</v>
          </cell>
          <cell r="Q24" t="str">
            <v>Illuminazione gallerie</v>
          </cell>
        </row>
        <row r="25">
          <cell r="D25" t="str">
            <v>IT009E00681432</v>
          </cell>
          <cell r="E25">
            <v>1433763</v>
          </cell>
          <cell r="F25" t="str">
            <v>240 V</v>
          </cell>
          <cell r="G25">
            <v>3</v>
          </cell>
          <cell r="H25" t="str">
            <v>LOC COL COURTIL</v>
          </cell>
          <cell r="I25" t="str">
            <v>ponte radio</v>
          </cell>
          <cell r="J25" t="str">
            <v>HONE</v>
          </cell>
          <cell r="K25">
            <v>11020</v>
          </cell>
          <cell r="L25" t="str">
            <v>AO</v>
          </cell>
          <cell r="N25" t="str">
            <v>A05033</v>
          </cell>
          <cell r="O25" t="str">
            <v>Ufficio Impianti</v>
          </cell>
          <cell r="P25" t="str">
            <v>13A0504015</v>
          </cell>
          <cell r="Q25" t="str">
            <v>Energia Elettrica - Ponte Radio</v>
          </cell>
        </row>
        <row r="26">
          <cell r="D26" t="str">
            <v>IT009E09178200</v>
          </cell>
          <cell r="E26">
            <v>1433765</v>
          </cell>
          <cell r="F26" t="str">
            <v>240 V</v>
          </cell>
          <cell r="G26">
            <v>3</v>
          </cell>
          <cell r="H26" t="str">
            <v>LOC CAILLETTE SN</v>
          </cell>
          <cell r="I26" t="str">
            <v>ponte radio</v>
          </cell>
          <cell r="J26" t="str">
            <v>VILLENEUVE</v>
          </cell>
          <cell r="K26">
            <v>11018</v>
          </cell>
          <cell r="L26" t="str">
            <v>AO</v>
          </cell>
          <cell r="N26" t="str">
            <v>A05033</v>
          </cell>
          <cell r="O26" t="str">
            <v>Ufficio Impianti</v>
          </cell>
          <cell r="P26" t="str">
            <v>13A0504015</v>
          </cell>
          <cell r="Q26" t="str">
            <v>Energia Elettrica - Ponte Radio</v>
          </cell>
        </row>
        <row r="27">
          <cell r="D27" t="str">
            <v>IT009E09190393</v>
          </cell>
          <cell r="E27">
            <v>1435380</v>
          </cell>
          <cell r="F27" t="str">
            <v>400 V</v>
          </cell>
          <cell r="G27">
            <v>16.5</v>
          </cell>
          <cell r="H27" t="str">
            <v>VIA CAV VITT VENETO 1</v>
          </cell>
          <cell r="I27" t="str">
            <v>PMV Verrès (+archivio e piazzale)</v>
          </cell>
          <cell r="J27" t="str">
            <v>VERRES</v>
          </cell>
          <cell r="K27">
            <v>11029</v>
          </cell>
          <cell r="L27" t="str">
            <v>AO</v>
          </cell>
          <cell r="N27" t="str">
            <v>A05033</v>
          </cell>
          <cell r="O27" t="str">
            <v>Ufficio Impianti</v>
          </cell>
          <cell r="P27" t="str">
            <v>13A0504005</v>
          </cell>
          <cell r="Q27" t="str">
            <v>Illuminazione PMV - Ausiliari traffico</v>
          </cell>
        </row>
        <row r="28">
          <cell r="D28" t="str">
            <v>IT009E09205588</v>
          </cell>
          <cell r="E28">
            <v>1433764</v>
          </cell>
          <cell r="F28" t="str">
            <v>240 V</v>
          </cell>
          <cell r="G28">
            <v>3</v>
          </cell>
          <cell r="H28" t="str">
            <v>FRAZ DIJEILLE SN</v>
          </cell>
          <cell r="I28" t="str">
            <v>ponte radio</v>
          </cell>
          <cell r="J28" t="str">
            <v>SAINT-VINCENT</v>
          </cell>
          <cell r="K28">
            <v>11027</v>
          </cell>
          <cell r="L28" t="str">
            <v>AO</v>
          </cell>
          <cell r="N28" t="str">
            <v>A05033</v>
          </cell>
          <cell r="O28" t="str">
            <v>Ufficio Impianti</v>
          </cell>
          <cell r="P28" t="str">
            <v>13A0504015</v>
          </cell>
          <cell r="Q28" t="str">
            <v>Energia Elettrica - Ponte Radio</v>
          </cell>
        </row>
        <row r="29">
          <cell r="D29" t="str">
            <v>IT009E40004451</v>
          </cell>
          <cell r="E29">
            <v>1488958</v>
          </cell>
          <cell r="F29" t="str">
            <v>400 V</v>
          </cell>
          <cell r="G29">
            <v>20</v>
          </cell>
          <cell r="H29" t="str">
            <v>LOC CASELLO AUTOSTRADALE</v>
          </cell>
          <cell r="I29" t="str">
            <v>svincolo</v>
          </cell>
          <cell r="J29" t="str">
            <v>NUS</v>
          </cell>
          <cell r="K29">
            <v>11020</v>
          </cell>
          <cell r="L29" t="str">
            <v>AO</v>
          </cell>
          <cell r="N29" t="str">
            <v>A05033</v>
          </cell>
          <cell r="O29" t="str">
            <v>Ufficio Impianti</v>
          </cell>
          <cell r="P29" t="str">
            <v>13A0504002</v>
          </cell>
          <cell r="Q29" t="str">
            <v>Illuminazione svincoli</v>
          </cell>
        </row>
        <row r="30">
          <cell r="D30" t="str">
            <v>IT009E40007065</v>
          </cell>
          <cell r="E30">
            <v>2006774</v>
          </cell>
          <cell r="F30" t="str">
            <v>400 V</v>
          </cell>
          <cell r="G30">
            <v>60</v>
          </cell>
          <cell r="H30" t="str">
            <v>CASELLO AUTOSTRADALE DI NUS</v>
          </cell>
          <cell r="I30" t="str">
            <v>CM + Punto blu + MCT + Casello + PMV</v>
          </cell>
          <cell r="J30" t="str">
            <v>AOSTA</v>
          </cell>
          <cell r="K30">
            <v>11100</v>
          </cell>
          <cell r="L30" t="str">
            <v>AO</v>
          </cell>
          <cell r="N30" t="str">
            <v>A05033</v>
          </cell>
          <cell r="O30" t="str">
            <v>Ufficio Impianti</v>
          </cell>
          <cell r="P30" t="str">
            <v>13A0504007</v>
          </cell>
          <cell r="Q30" t="str">
            <v>Energia Elettrica - Cm di Nus</v>
          </cell>
        </row>
        <row r="31">
          <cell r="D31" t="str">
            <v>IT009E00004353</v>
          </cell>
          <cell r="F31" t="str">
            <v>400 V</v>
          </cell>
          <cell r="G31">
            <v>10</v>
          </cell>
          <cell r="H31" t="str">
            <v>FRAZ.  PEROLLE SN CHATILLON</v>
          </cell>
          <cell r="I31" t="str">
            <v>Alimentazione Chalet</v>
          </cell>
          <cell r="J31" t="str">
            <v>CHATILLON</v>
          </cell>
          <cell r="K31">
            <v>11024</v>
          </cell>
          <cell r="L31" t="str">
            <v>AO</v>
          </cell>
          <cell r="N31" t="str">
            <v>A05033</v>
          </cell>
          <cell r="O31" t="str">
            <v>Ufficio Impianti</v>
          </cell>
          <cell r="P31" t="str">
            <v>13A0504006</v>
          </cell>
          <cell r="Q31" t="str">
            <v>Alimentazione Chalet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02B1-0FC7-4224-A7EE-EC0BE38E1344}">
  <sheetPr>
    <pageSetUpPr fitToPage="1"/>
  </sheetPr>
  <dimension ref="A1:AY47"/>
  <sheetViews>
    <sheetView tabSelected="1" topLeftCell="I1" zoomScale="70" zoomScaleNormal="70" workbookViewId="0">
      <selection activeCell="R4" sqref="R4"/>
    </sheetView>
  </sheetViews>
  <sheetFormatPr defaultColWidth="9" defaultRowHeight="15.75" x14ac:dyDescent="0.25"/>
  <cols>
    <col min="1" max="1" width="16.625" style="2" bestFit="1" customWidth="1"/>
    <col min="2" max="2" width="8.75" style="2" bestFit="1" customWidth="1"/>
    <col min="3" max="3" width="12.25" style="2" bestFit="1" customWidth="1"/>
    <col min="4" max="4" width="31.25" style="2" bestFit="1" customWidth="1"/>
    <col min="5" max="5" width="39.25" style="2" bestFit="1" customWidth="1"/>
    <col min="6" max="6" width="18.5" style="2" bestFit="1" customWidth="1"/>
    <col min="7" max="7" width="8.75" style="2" bestFit="1" customWidth="1"/>
    <col min="8" max="8" width="13" style="2" customWidth="1"/>
    <col min="9" max="9" width="8.625" style="2" customWidth="1"/>
    <col min="10" max="10" width="8.25" style="2" customWidth="1"/>
    <col min="11" max="11" width="8.75" style="2" customWidth="1"/>
    <col min="12" max="13" width="8.625" style="2" customWidth="1"/>
    <col min="14" max="14" width="8.75" style="2" customWidth="1"/>
    <col min="15" max="15" width="8.25" style="2" customWidth="1"/>
    <col min="16" max="16" width="8.75" style="2" customWidth="1"/>
    <col min="17" max="17" width="9" style="2" customWidth="1"/>
    <col min="18" max="18" width="8.125" style="2" customWidth="1"/>
    <col min="19" max="19" width="8.25" style="2" customWidth="1"/>
    <col min="20" max="20" width="8.875" style="2" customWidth="1"/>
    <col min="21" max="22" width="8.25" style="2" customWidth="1"/>
    <col min="23" max="23" width="8.125" style="2" customWidth="1"/>
    <col min="24" max="25" width="7.25" style="2" bestFit="1" customWidth="1"/>
    <col min="26" max="26" width="7.5" style="2" customWidth="1"/>
    <col min="27" max="27" width="8.125" style="2" customWidth="1"/>
    <col min="28" max="30" width="7.25" style="2" bestFit="1" customWidth="1"/>
    <col min="31" max="32" width="8" style="2" customWidth="1"/>
    <col min="33" max="33" width="12.375" style="2" customWidth="1"/>
    <col min="34" max="34" width="11.625" style="2" customWidth="1"/>
    <col min="35" max="35" width="11" style="2" customWidth="1"/>
    <col min="36" max="36" width="14.625" style="2" customWidth="1"/>
    <col min="37" max="37" width="12.375" style="2" customWidth="1"/>
    <col min="38" max="38" width="8.25" style="2" customWidth="1"/>
    <col min="39" max="39" width="8.125" style="2" customWidth="1"/>
    <col min="40" max="40" width="8.625" style="2" customWidth="1"/>
    <col min="41" max="41" width="8" style="2" customWidth="1"/>
    <col min="42" max="42" width="8.25" style="2" customWidth="1"/>
    <col min="43" max="43" width="9.375" style="2" customWidth="1"/>
    <col min="44" max="44" width="8" style="2" customWidth="1"/>
    <col min="45" max="51" width="18" style="2" customWidth="1"/>
    <col min="52" max="16384" width="9" style="2"/>
  </cols>
  <sheetData>
    <row r="1" spans="1:51" x14ac:dyDescent="0.25">
      <c r="AE1" s="44" t="s">
        <v>138</v>
      </c>
      <c r="AF1" s="45"/>
      <c r="AG1" s="45"/>
      <c r="AH1" s="45"/>
    </row>
    <row r="2" spans="1:51" x14ac:dyDescent="0.25">
      <c r="AE2" s="45"/>
      <c r="AF2" s="45"/>
      <c r="AG2" s="45"/>
      <c r="AH2" s="45"/>
    </row>
    <row r="3" spans="1:51" x14ac:dyDescent="0.25">
      <c r="AE3" s="40"/>
      <c r="AF3" s="40"/>
      <c r="AG3" s="40"/>
      <c r="AH3" s="40"/>
    </row>
    <row r="4" spans="1:51" x14ac:dyDescent="0.25">
      <c r="AA4" s="46" t="s">
        <v>136</v>
      </c>
      <c r="AB4" s="46"/>
      <c r="AC4" s="46"/>
      <c r="AD4" s="46"/>
      <c r="AE4" s="46"/>
      <c r="AF4" s="46"/>
      <c r="AG4" s="46"/>
      <c r="AH4" s="46"/>
      <c r="AI4" s="46"/>
      <c r="AJ4" s="46"/>
    </row>
    <row r="5" spans="1:51" x14ac:dyDescent="0.25">
      <c r="AE5" s="40"/>
      <c r="AF5" s="40"/>
      <c r="AG5" s="40"/>
      <c r="AH5" s="40"/>
    </row>
    <row r="6" spans="1:51" x14ac:dyDescent="0.25">
      <c r="AA6" s="47" t="s">
        <v>137</v>
      </c>
      <c r="AB6" s="47"/>
      <c r="AC6" s="47"/>
      <c r="AD6" s="47"/>
      <c r="AE6" s="47"/>
      <c r="AF6" s="47"/>
      <c r="AG6" s="47"/>
      <c r="AH6" s="47"/>
      <c r="AI6" s="47"/>
      <c r="AJ6" s="47"/>
    </row>
    <row r="7" spans="1:51" x14ac:dyDescent="0.25">
      <c r="AE7" s="40"/>
      <c r="AF7" s="40"/>
      <c r="AG7" s="40"/>
      <c r="AH7" s="40"/>
    </row>
    <row r="8" spans="1:51" x14ac:dyDescent="0.25">
      <c r="AB8" s="48" t="s">
        <v>135</v>
      </c>
      <c r="AC8" s="48"/>
      <c r="AD8" s="48"/>
      <c r="AE8" s="48"/>
      <c r="AF8" s="48"/>
      <c r="AG8" s="48"/>
      <c r="AH8" s="48"/>
      <c r="AI8" s="48"/>
    </row>
    <row r="10" spans="1:51" ht="16.5" thickBot="1" x14ac:dyDescent="0.3"/>
    <row r="11" spans="1:51" s="5" customFormat="1" ht="47.25" x14ac:dyDescent="0.25">
      <c r="A11" s="38" t="s">
        <v>126</v>
      </c>
      <c r="B11" s="4"/>
      <c r="C11" s="4"/>
      <c r="D11" s="4"/>
      <c r="E11" s="4"/>
      <c r="F11" s="4"/>
      <c r="G11" s="4"/>
      <c r="H11" s="4"/>
      <c r="I11" s="41" t="s">
        <v>77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2"/>
      <c r="U11" s="43" t="s">
        <v>76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2"/>
      <c r="AG11" s="43" t="s">
        <v>75</v>
      </c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2"/>
      <c r="AS11" s="22" t="s">
        <v>119</v>
      </c>
      <c r="AT11" s="32" t="s">
        <v>120</v>
      </c>
      <c r="AU11" s="22" t="s">
        <v>121</v>
      </c>
      <c r="AV11" s="32" t="s">
        <v>122</v>
      </c>
      <c r="AW11" s="22" t="s">
        <v>123</v>
      </c>
      <c r="AX11" s="32" t="s">
        <v>124</v>
      </c>
      <c r="AY11" s="22" t="s">
        <v>74</v>
      </c>
    </row>
    <row r="12" spans="1:51" x14ac:dyDescent="0.25">
      <c r="A12" s="1"/>
      <c r="B12" s="20"/>
      <c r="C12" s="20"/>
      <c r="D12" s="20"/>
      <c r="E12" s="20"/>
      <c r="F12" s="20"/>
      <c r="G12" s="20"/>
      <c r="H12" s="21" t="s">
        <v>73</v>
      </c>
      <c r="I12" s="6" t="s">
        <v>71</v>
      </c>
      <c r="J12" s="6" t="s">
        <v>70</v>
      </c>
      <c r="K12" s="6" t="s">
        <v>69</v>
      </c>
      <c r="L12" s="6" t="s">
        <v>68</v>
      </c>
      <c r="M12" s="6" t="s">
        <v>67</v>
      </c>
      <c r="N12" s="6" t="s">
        <v>66</v>
      </c>
      <c r="O12" s="6" t="s">
        <v>65</v>
      </c>
      <c r="P12" s="6" t="s">
        <v>64</v>
      </c>
      <c r="Q12" s="6" t="s">
        <v>63</v>
      </c>
      <c r="R12" s="6" t="s">
        <v>62</v>
      </c>
      <c r="S12" s="6" t="s">
        <v>61</v>
      </c>
      <c r="T12" s="7" t="s">
        <v>72</v>
      </c>
      <c r="U12" s="8" t="s">
        <v>71</v>
      </c>
      <c r="V12" s="6" t="s">
        <v>70</v>
      </c>
      <c r="W12" s="6" t="s">
        <v>69</v>
      </c>
      <c r="X12" s="6" t="s">
        <v>68</v>
      </c>
      <c r="Y12" s="6" t="s">
        <v>67</v>
      </c>
      <c r="Z12" s="6" t="s">
        <v>85</v>
      </c>
      <c r="AA12" s="6" t="s">
        <v>65</v>
      </c>
      <c r="AB12" s="6" t="s">
        <v>64</v>
      </c>
      <c r="AC12" s="6" t="s">
        <v>63</v>
      </c>
      <c r="AD12" s="6" t="s">
        <v>62</v>
      </c>
      <c r="AE12" s="6" t="s">
        <v>61</v>
      </c>
      <c r="AF12" s="7" t="s">
        <v>72</v>
      </c>
      <c r="AG12" s="8" t="s">
        <v>71</v>
      </c>
      <c r="AH12" s="6" t="s">
        <v>70</v>
      </c>
      <c r="AI12" s="6" t="s">
        <v>69</v>
      </c>
      <c r="AJ12" s="6" t="s">
        <v>68</v>
      </c>
      <c r="AK12" s="6" t="s">
        <v>67</v>
      </c>
      <c r="AL12" s="6" t="s">
        <v>66</v>
      </c>
      <c r="AM12" s="6" t="s">
        <v>65</v>
      </c>
      <c r="AN12" s="6" t="s">
        <v>64</v>
      </c>
      <c r="AO12" s="6" t="s">
        <v>63</v>
      </c>
      <c r="AP12" s="6" t="s">
        <v>62</v>
      </c>
      <c r="AQ12" s="6" t="s">
        <v>61</v>
      </c>
      <c r="AR12" s="7" t="s">
        <v>72</v>
      </c>
      <c r="AS12" s="8" t="s">
        <v>127</v>
      </c>
      <c r="AT12" s="8" t="s">
        <v>127</v>
      </c>
      <c r="AU12" s="8" t="s">
        <v>127</v>
      </c>
      <c r="AV12" s="8" t="s">
        <v>127</v>
      </c>
      <c r="AW12" s="8" t="s">
        <v>127</v>
      </c>
      <c r="AX12" s="8" t="s">
        <v>127</v>
      </c>
      <c r="AY12" s="24" t="s">
        <v>127</v>
      </c>
    </row>
    <row r="13" spans="1:51" x14ac:dyDescent="0.25">
      <c r="A13" s="19" t="s">
        <v>60</v>
      </c>
      <c r="B13" s="21" t="s">
        <v>59</v>
      </c>
      <c r="C13" s="21" t="s">
        <v>58</v>
      </c>
      <c r="D13" s="21" t="s">
        <v>57</v>
      </c>
      <c r="E13" s="21" t="s">
        <v>56</v>
      </c>
      <c r="F13" s="21" t="s">
        <v>55</v>
      </c>
      <c r="G13" s="21" t="s">
        <v>54</v>
      </c>
      <c r="H13" s="21" t="s">
        <v>53</v>
      </c>
      <c r="T13" s="9"/>
      <c r="AF13" s="9"/>
      <c r="AG13" s="1"/>
      <c r="AR13" s="9"/>
      <c r="AS13" s="10"/>
      <c r="AT13" s="10"/>
      <c r="AU13" s="10"/>
      <c r="AV13" s="9"/>
      <c r="AW13" s="9"/>
      <c r="AX13" s="9"/>
      <c r="AY13" s="10"/>
    </row>
    <row r="14" spans="1:51" x14ac:dyDescent="0.25">
      <c r="A14" s="1" t="s">
        <v>52</v>
      </c>
      <c r="B14" s="2" t="s">
        <v>87</v>
      </c>
      <c r="C14" s="2">
        <v>16.5</v>
      </c>
      <c r="D14" s="2" t="s">
        <v>78</v>
      </c>
      <c r="E14" s="2" t="s">
        <v>98</v>
      </c>
      <c r="F14" s="2" t="s">
        <v>99</v>
      </c>
      <c r="G14" s="2">
        <v>10010</v>
      </c>
      <c r="H14" s="2" t="s">
        <v>100</v>
      </c>
      <c r="I14" s="11">
        <v>336</v>
      </c>
      <c r="J14" s="3">
        <v>246</v>
      </c>
      <c r="K14" s="3">
        <v>218</v>
      </c>
      <c r="L14" s="3">
        <v>215</v>
      </c>
      <c r="M14" s="3">
        <v>228</v>
      </c>
      <c r="N14" s="3">
        <v>226</v>
      </c>
      <c r="O14" s="3">
        <v>281</v>
      </c>
      <c r="P14" s="3">
        <v>278</v>
      </c>
      <c r="Q14" s="3">
        <v>239</v>
      </c>
      <c r="R14" s="3">
        <v>234</v>
      </c>
      <c r="S14" s="3">
        <v>246</v>
      </c>
      <c r="T14" s="12">
        <v>245</v>
      </c>
      <c r="U14" s="3">
        <v>253</v>
      </c>
      <c r="V14" s="3">
        <v>186</v>
      </c>
      <c r="W14" s="3">
        <v>168</v>
      </c>
      <c r="X14" s="3">
        <v>121</v>
      </c>
      <c r="Y14" s="3">
        <v>139</v>
      </c>
      <c r="Z14" s="3">
        <v>146</v>
      </c>
      <c r="AA14" s="3">
        <v>150</v>
      </c>
      <c r="AB14" s="3">
        <v>170</v>
      </c>
      <c r="AC14" s="3">
        <v>114</v>
      </c>
      <c r="AD14" s="3">
        <v>110</v>
      </c>
      <c r="AE14" s="3">
        <v>193</v>
      </c>
      <c r="AF14" s="12">
        <v>224</v>
      </c>
      <c r="AG14" s="11">
        <v>532</v>
      </c>
      <c r="AH14" s="3">
        <v>332</v>
      </c>
      <c r="AI14" s="3">
        <v>329</v>
      </c>
      <c r="AJ14" s="3">
        <v>228</v>
      </c>
      <c r="AK14" s="3">
        <v>205</v>
      </c>
      <c r="AL14" s="3">
        <v>198</v>
      </c>
      <c r="AM14" s="3">
        <v>191</v>
      </c>
      <c r="AN14" s="3">
        <v>213</v>
      </c>
      <c r="AO14" s="3">
        <v>188</v>
      </c>
      <c r="AP14" s="3">
        <v>189</v>
      </c>
      <c r="AQ14" s="6">
        <v>387</v>
      </c>
      <c r="AR14" s="12">
        <v>525</v>
      </c>
      <c r="AS14" s="13">
        <f>SUM(I14:T14)</f>
        <v>2992</v>
      </c>
      <c r="AT14" s="33">
        <f>AS14/1000</f>
        <v>2.992</v>
      </c>
      <c r="AU14" s="13">
        <f>SUM(U14:AF14)</f>
        <v>1974</v>
      </c>
      <c r="AV14" s="35">
        <f>AU14/1000</f>
        <v>1.974</v>
      </c>
      <c r="AW14" s="12">
        <f>SUM(AG14:AR14)</f>
        <v>3517</v>
      </c>
      <c r="AX14" s="35">
        <f>AW14/1000</f>
        <v>3.5169999999999999</v>
      </c>
      <c r="AY14" s="13">
        <f>AS14+AU14+AW14</f>
        <v>8483</v>
      </c>
    </row>
    <row r="15" spans="1:51" x14ac:dyDescent="0.25">
      <c r="A15" s="1" t="s">
        <v>51</v>
      </c>
      <c r="B15" s="2" t="s">
        <v>97</v>
      </c>
      <c r="C15" s="2">
        <v>750</v>
      </c>
      <c r="D15" s="2" t="s">
        <v>42</v>
      </c>
      <c r="E15" s="2" t="s">
        <v>83</v>
      </c>
      <c r="F15" s="2" t="s">
        <v>101</v>
      </c>
      <c r="G15" s="2">
        <v>11020</v>
      </c>
      <c r="H15" s="2" t="s">
        <v>0</v>
      </c>
      <c r="I15" s="11">
        <v>97714</v>
      </c>
      <c r="J15" s="3">
        <v>92173</v>
      </c>
      <c r="K15" s="3">
        <v>86681</v>
      </c>
      <c r="L15" s="3">
        <v>82283</v>
      </c>
      <c r="M15" s="3">
        <v>90072</v>
      </c>
      <c r="N15" s="3">
        <v>81714</v>
      </c>
      <c r="O15" s="3">
        <v>85923</v>
      </c>
      <c r="P15" s="3">
        <v>75863</v>
      </c>
      <c r="Q15" s="3">
        <v>73019</v>
      </c>
      <c r="R15" s="3">
        <v>74045</v>
      </c>
      <c r="S15" s="3">
        <v>73595</v>
      </c>
      <c r="T15" s="12">
        <v>77551</v>
      </c>
      <c r="U15" s="3">
        <v>52178</v>
      </c>
      <c r="V15" s="3">
        <v>55212</v>
      </c>
      <c r="W15" s="3">
        <v>55499</v>
      </c>
      <c r="X15" s="3">
        <v>48265</v>
      </c>
      <c r="Y15" s="3">
        <v>51329</v>
      </c>
      <c r="Z15" s="3">
        <v>52565</v>
      </c>
      <c r="AA15" s="3">
        <v>47354</v>
      </c>
      <c r="AB15" s="3">
        <v>48357</v>
      </c>
      <c r="AC15" s="3">
        <v>42987</v>
      </c>
      <c r="AD15" s="3">
        <v>46497</v>
      </c>
      <c r="AE15" s="3">
        <v>43128</v>
      </c>
      <c r="AF15" s="12">
        <v>55962</v>
      </c>
      <c r="AG15" s="11">
        <v>69032</v>
      </c>
      <c r="AH15" s="3">
        <v>55060</v>
      </c>
      <c r="AI15" s="3">
        <v>52630</v>
      </c>
      <c r="AJ15" s="3">
        <v>54353</v>
      </c>
      <c r="AK15" s="3">
        <v>50609</v>
      </c>
      <c r="AL15" s="3">
        <v>48857</v>
      </c>
      <c r="AM15" s="3">
        <v>42598</v>
      </c>
      <c r="AN15" s="3">
        <v>47237</v>
      </c>
      <c r="AO15" s="3">
        <v>46120</v>
      </c>
      <c r="AP15" s="3">
        <v>53986</v>
      </c>
      <c r="AQ15" s="3">
        <v>45569</v>
      </c>
      <c r="AR15" s="12">
        <v>78403</v>
      </c>
      <c r="AS15" s="13">
        <f t="shared" ref="AS15:AS37" si="0">SUM(I15:T15)</f>
        <v>990633</v>
      </c>
      <c r="AT15" s="33">
        <f t="shared" ref="AT15:AT40" si="1">AS15/1000</f>
        <v>990.63300000000004</v>
      </c>
      <c r="AU15" s="13">
        <f t="shared" ref="AU15:AU40" si="2">SUM(U15:AF15)</f>
        <v>599333</v>
      </c>
      <c r="AV15" s="35">
        <f t="shared" ref="AV15:AV40" si="3">AU15/1000</f>
        <v>599.33299999999997</v>
      </c>
      <c r="AW15" s="12">
        <f t="shared" ref="AW15:AW40" si="4">SUM(AG15:AR15)</f>
        <v>644454</v>
      </c>
      <c r="AX15" s="35">
        <f t="shared" ref="AX15:AX40" si="5">AW15/1000</f>
        <v>644.45399999999995</v>
      </c>
      <c r="AY15" s="13">
        <f t="shared" ref="AY15:AY40" si="6">AS15+AU15+AW15</f>
        <v>2234420</v>
      </c>
    </row>
    <row r="16" spans="1:51" x14ac:dyDescent="0.25">
      <c r="A16" s="1" t="s">
        <v>50</v>
      </c>
      <c r="B16" s="2" t="s">
        <v>87</v>
      </c>
      <c r="C16" s="2">
        <v>16.5</v>
      </c>
      <c r="D16" s="2" t="s">
        <v>49</v>
      </c>
      <c r="E16" s="2" t="s">
        <v>102</v>
      </c>
      <c r="F16" s="2" t="s">
        <v>103</v>
      </c>
      <c r="G16" s="2">
        <v>11100</v>
      </c>
      <c r="H16" s="2" t="s">
        <v>0</v>
      </c>
      <c r="I16" s="11">
        <v>27</v>
      </c>
      <c r="J16" s="3">
        <v>25</v>
      </c>
      <c r="K16" s="3">
        <v>24</v>
      </c>
      <c r="L16" s="3">
        <v>23</v>
      </c>
      <c r="M16" s="3">
        <v>25</v>
      </c>
      <c r="N16" s="3">
        <v>23</v>
      </c>
      <c r="O16" s="3">
        <v>26</v>
      </c>
      <c r="P16" s="3">
        <v>24</v>
      </c>
      <c r="Q16" s="3">
        <v>25</v>
      </c>
      <c r="R16" s="3">
        <v>8</v>
      </c>
      <c r="S16" s="3">
        <v>8</v>
      </c>
      <c r="T16" s="12">
        <v>21</v>
      </c>
      <c r="U16" s="3">
        <v>18</v>
      </c>
      <c r="V16" s="3">
        <v>18</v>
      </c>
      <c r="W16" s="3">
        <v>20</v>
      </c>
      <c r="X16" s="3">
        <v>17</v>
      </c>
      <c r="Y16" s="3">
        <v>18</v>
      </c>
      <c r="Z16" s="3">
        <v>18</v>
      </c>
      <c r="AA16" s="3">
        <v>18</v>
      </c>
      <c r="AB16" s="3">
        <v>19</v>
      </c>
      <c r="AC16" s="3">
        <v>18</v>
      </c>
      <c r="AD16" s="3">
        <v>8</v>
      </c>
      <c r="AE16" s="3">
        <v>8</v>
      </c>
      <c r="AF16" s="12">
        <v>19</v>
      </c>
      <c r="AG16" s="11">
        <v>39</v>
      </c>
      <c r="AH16" s="3">
        <v>32</v>
      </c>
      <c r="AI16" s="3">
        <v>35</v>
      </c>
      <c r="AJ16" s="3">
        <v>35</v>
      </c>
      <c r="AK16" s="3">
        <v>33</v>
      </c>
      <c r="AL16" s="3">
        <v>33</v>
      </c>
      <c r="AM16" s="3">
        <v>32</v>
      </c>
      <c r="AN16" s="3">
        <v>34</v>
      </c>
      <c r="AO16" s="3">
        <v>34</v>
      </c>
      <c r="AP16" s="3">
        <v>8</v>
      </c>
      <c r="AQ16" s="3">
        <v>8</v>
      </c>
      <c r="AR16" s="12">
        <v>42</v>
      </c>
      <c r="AS16" s="13">
        <f t="shared" si="0"/>
        <v>259</v>
      </c>
      <c r="AT16" s="33">
        <f t="shared" si="1"/>
        <v>0.25900000000000001</v>
      </c>
      <c r="AU16" s="13">
        <f t="shared" si="2"/>
        <v>199</v>
      </c>
      <c r="AV16" s="35">
        <f t="shared" si="3"/>
        <v>0.19900000000000001</v>
      </c>
      <c r="AW16" s="12">
        <f t="shared" si="4"/>
        <v>365</v>
      </c>
      <c r="AX16" s="35">
        <f t="shared" si="5"/>
        <v>0.36499999999999999</v>
      </c>
      <c r="AY16" s="13">
        <f t="shared" si="6"/>
        <v>823</v>
      </c>
    </row>
    <row r="17" spans="1:51" x14ac:dyDescent="0.25">
      <c r="A17" s="1" t="s">
        <v>48</v>
      </c>
      <c r="B17" s="2" t="s">
        <v>86</v>
      </c>
      <c r="C17" s="2">
        <v>6.6</v>
      </c>
      <c r="D17" s="2" t="s">
        <v>79</v>
      </c>
      <c r="E17" s="2" t="s">
        <v>93</v>
      </c>
      <c r="F17" s="2" t="s">
        <v>104</v>
      </c>
      <c r="G17" s="2">
        <v>11020</v>
      </c>
      <c r="H17" s="2" t="s">
        <v>0</v>
      </c>
      <c r="I17" s="11">
        <v>159</v>
      </c>
      <c r="J17" s="3">
        <v>136</v>
      </c>
      <c r="K17" s="3">
        <v>119</v>
      </c>
      <c r="L17" s="3">
        <v>83</v>
      </c>
      <c r="M17" s="3">
        <v>58</v>
      </c>
      <c r="N17" s="3">
        <v>36</v>
      </c>
      <c r="O17" s="3">
        <v>29</v>
      </c>
      <c r="P17" s="3">
        <v>30</v>
      </c>
      <c r="Q17" s="3">
        <v>282</v>
      </c>
      <c r="R17" s="3">
        <v>49</v>
      </c>
      <c r="S17" s="3">
        <v>105</v>
      </c>
      <c r="T17" s="12">
        <v>117</v>
      </c>
      <c r="U17" s="3">
        <v>42</v>
      </c>
      <c r="V17" s="3">
        <v>41</v>
      </c>
      <c r="W17" s="3">
        <v>29</v>
      </c>
      <c r="X17" s="3">
        <v>17</v>
      </c>
      <c r="Y17" s="3">
        <v>17</v>
      </c>
      <c r="Z17" s="3">
        <v>10</v>
      </c>
      <c r="AA17" s="3">
        <v>7</v>
      </c>
      <c r="AB17" s="3">
        <v>10</v>
      </c>
      <c r="AC17" s="3">
        <v>9</v>
      </c>
      <c r="AD17" s="3">
        <v>20</v>
      </c>
      <c r="AE17" s="3">
        <v>41</v>
      </c>
      <c r="AF17" s="12">
        <v>60</v>
      </c>
      <c r="AG17" s="11">
        <v>97</v>
      </c>
      <c r="AH17" s="3">
        <v>79</v>
      </c>
      <c r="AI17" s="3">
        <v>57</v>
      </c>
      <c r="AJ17" s="3">
        <v>29</v>
      </c>
      <c r="AK17" s="3">
        <v>21</v>
      </c>
      <c r="AL17" s="3">
        <v>14</v>
      </c>
      <c r="AM17" s="3">
        <v>14</v>
      </c>
      <c r="AN17" s="3">
        <v>14</v>
      </c>
      <c r="AO17" s="3">
        <v>16</v>
      </c>
      <c r="AP17" s="3">
        <v>39</v>
      </c>
      <c r="AQ17" s="3">
        <v>80</v>
      </c>
      <c r="AR17" s="12">
        <v>136</v>
      </c>
      <c r="AS17" s="13">
        <f t="shared" si="0"/>
        <v>1203</v>
      </c>
      <c r="AT17" s="33">
        <f t="shared" si="1"/>
        <v>1.2030000000000001</v>
      </c>
      <c r="AU17" s="13">
        <f t="shared" si="2"/>
        <v>303</v>
      </c>
      <c r="AV17" s="35">
        <f t="shared" si="3"/>
        <v>0.30299999999999999</v>
      </c>
      <c r="AW17" s="12">
        <f t="shared" si="4"/>
        <v>596</v>
      </c>
      <c r="AX17" s="35">
        <f t="shared" si="5"/>
        <v>0.59599999999999997</v>
      </c>
      <c r="AY17" s="13">
        <f t="shared" si="6"/>
        <v>2102</v>
      </c>
    </row>
    <row r="18" spans="1:51" x14ac:dyDescent="0.25">
      <c r="A18" s="1" t="s">
        <v>47</v>
      </c>
      <c r="B18" s="2" t="s">
        <v>86</v>
      </c>
      <c r="C18" s="2">
        <v>6.6</v>
      </c>
      <c r="D18" s="2" t="s">
        <v>79</v>
      </c>
      <c r="E18" s="2" t="s">
        <v>94</v>
      </c>
      <c r="F18" s="2" t="s">
        <v>104</v>
      </c>
      <c r="G18" s="2">
        <v>11020</v>
      </c>
      <c r="H18" s="2" t="s">
        <v>0</v>
      </c>
      <c r="I18" s="11">
        <v>668</v>
      </c>
      <c r="J18" s="3">
        <v>760</v>
      </c>
      <c r="K18" s="3">
        <v>806</v>
      </c>
      <c r="L18" s="3">
        <v>756</v>
      </c>
      <c r="M18" s="3">
        <v>922</v>
      </c>
      <c r="N18" s="3">
        <v>781</v>
      </c>
      <c r="O18" s="3">
        <v>629</v>
      </c>
      <c r="P18" s="3">
        <v>443</v>
      </c>
      <c r="Q18" s="3">
        <v>638</v>
      </c>
      <c r="R18" s="3">
        <v>833</v>
      </c>
      <c r="S18" s="3">
        <v>747</v>
      </c>
      <c r="T18" s="12">
        <v>499</v>
      </c>
      <c r="U18" s="3">
        <v>152</v>
      </c>
      <c r="V18" s="3">
        <v>162</v>
      </c>
      <c r="W18" s="3">
        <v>165</v>
      </c>
      <c r="X18" s="3">
        <v>166</v>
      </c>
      <c r="Y18" s="3">
        <v>165</v>
      </c>
      <c r="Z18" s="3">
        <v>193</v>
      </c>
      <c r="AA18" s="3">
        <v>170</v>
      </c>
      <c r="AB18" s="3">
        <v>171</v>
      </c>
      <c r="AC18" s="3">
        <v>169</v>
      </c>
      <c r="AD18" s="3">
        <v>160</v>
      </c>
      <c r="AE18" s="3">
        <v>167</v>
      </c>
      <c r="AF18" s="12">
        <v>153</v>
      </c>
      <c r="AG18" s="11">
        <v>280</v>
      </c>
      <c r="AH18" s="3">
        <v>272</v>
      </c>
      <c r="AI18" s="3">
        <v>289</v>
      </c>
      <c r="AJ18" s="3">
        <v>290</v>
      </c>
      <c r="AK18" s="3">
        <v>275</v>
      </c>
      <c r="AL18" s="3">
        <v>315</v>
      </c>
      <c r="AM18" s="3">
        <v>294</v>
      </c>
      <c r="AN18" s="3">
        <v>301</v>
      </c>
      <c r="AO18" s="3">
        <v>284</v>
      </c>
      <c r="AP18" s="3">
        <v>297</v>
      </c>
      <c r="AQ18" s="3">
        <v>282</v>
      </c>
      <c r="AR18" s="12">
        <v>303</v>
      </c>
      <c r="AS18" s="13">
        <f t="shared" si="0"/>
        <v>8482</v>
      </c>
      <c r="AT18" s="33">
        <f t="shared" si="1"/>
        <v>8.4819999999999993</v>
      </c>
      <c r="AU18" s="13">
        <f t="shared" si="2"/>
        <v>1993</v>
      </c>
      <c r="AV18" s="35">
        <f t="shared" si="3"/>
        <v>1.9930000000000001</v>
      </c>
      <c r="AW18" s="12">
        <f t="shared" si="4"/>
        <v>3482</v>
      </c>
      <c r="AX18" s="35">
        <f t="shared" si="5"/>
        <v>3.4820000000000002</v>
      </c>
      <c r="AY18" s="13">
        <f t="shared" si="6"/>
        <v>13957</v>
      </c>
    </row>
    <row r="19" spans="1:51" x14ac:dyDescent="0.25">
      <c r="A19" s="1" t="s">
        <v>46</v>
      </c>
      <c r="B19" s="2" t="s">
        <v>97</v>
      </c>
      <c r="C19" s="2">
        <v>250</v>
      </c>
      <c r="D19" s="2" t="s">
        <v>45</v>
      </c>
      <c r="E19" s="2" t="s">
        <v>44</v>
      </c>
      <c r="F19" s="2" t="s">
        <v>104</v>
      </c>
      <c r="G19" s="2">
        <v>11020</v>
      </c>
      <c r="H19" s="2" t="s">
        <v>0</v>
      </c>
      <c r="I19" s="11">
        <v>16337</v>
      </c>
      <c r="J19" s="3">
        <v>12525</v>
      </c>
      <c r="K19" s="3">
        <v>10135</v>
      </c>
      <c r="L19" s="3">
        <v>8519</v>
      </c>
      <c r="M19" s="3">
        <v>8717</v>
      </c>
      <c r="N19" s="3">
        <v>7954</v>
      </c>
      <c r="O19" s="3">
        <v>10215</v>
      </c>
      <c r="P19" s="3">
        <v>10111</v>
      </c>
      <c r="Q19" s="3">
        <v>7856</v>
      </c>
      <c r="R19" s="3">
        <v>9568</v>
      </c>
      <c r="S19" s="3">
        <v>13658</v>
      </c>
      <c r="T19" s="12">
        <v>14416</v>
      </c>
      <c r="U19" s="3">
        <v>14849</v>
      </c>
      <c r="V19" s="3">
        <v>13306</v>
      </c>
      <c r="W19" s="3">
        <v>12668</v>
      </c>
      <c r="X19" s="3">
        <v>9209</v>
      </c>
      <c r="Y19" s="3">
        <v>8549</v>
      </c>
      <c r="Z19" s="3">
        <v>8395</v>
      </c>
      <c r="AA19" s="3">
        <v>9354</v>
      </c>
      <c r="AB19" s="3">
        <v>10849</v>
      </c>
      <c r="AC19" s="3">
        <v>9405</v>
      </c>
      <c r="AD19" s="3">
        <v>12075</v>
      </c>
      <c r="AE19" s="3">
        <v>14345</v>
      </c>
      <c r="AF19" s="12">
        <v>16208</v>
      </c>
      <c r="AG19" s="11">
        <v>32583</v>
      </c>
      <c r="AH19" s="3">
        <v>24937</v>
      </c>
      <c r="AI19" s="3">
        <v>25828</v>
      </c>
      <c r="AJ19" s="3">
        <v>23848</v>
      </c>
      <c r="AK19" s="3">
        <v>21885</v>
      </c>
      <c r="AL19" s="3">
        <v>20533</v>
      </c>
      <c r="AM19" s="3">
        <v>21467</v>
      </c>
      <c r="AN19" s="3">
        <v>23859</v>
      </c>
      <c r="AO19" s="3">
        <v>22093</v>
      </c>
      <c r="AP19" s="3">
        <v>24743</v>
      </c>
      <c r="AQ19" s="3">
        <v>28955</v>
      </c>
      <c r="AR19" s="12">
        <v>36734</v>
      </c>
      <c r="AS19" s="13">
        <f t="shared" si="0"/>
        <v>130011</v>
      </c>
      <c r="AT19" s="33">
        <f t="shared" si="1"/>
        <v>130.011</v>
      </c>
      <c r="AU19" s="13">
        <f t="shared" si="2"/>
        <v>139212</v>
      </c>
      <c r="AV19" s="35">
        <f t="shared" si="3"/>
        <v>139.21199999999999</v>
      </c>
      <c r="AW19" s="12">
        <f t="shared" si="4"/>
        <v>307465</v>
      </c>
      <c r="AX19" s="35">
        <f t="shared" si="5"/>
        <v>307.46499999999997</v>
      </c>
      <c r="AY19" s="13">
        <f t="shared" si="6"/>
        <v>576688</v>
      </c>
    </row>
    <row r="20" spans="1:51" x14ac:dyDescent="0.25">
      <c r="A20" s="1" t="s">
        <v>43</v>
      </c>
      <c r="B20" s="2" t="s">
        <v>86</v>
      </c>
      <c r="C20" s="2">
        <v>1.7</v>
      </c>
      <c r="D20" s="2" t="s">
        <v>42</v>
      </c>
      <c r="E20" s="2" t="s">
        <v>84</v>
      </c>
      <c r="F20" s="2" t="s">
        <v>104</v>
      </c>
      <c r="G20" s="2">
        <v>11020</v>
      </c>
      <c r="H20" s="2" t="s">
        <v>0</v>
      </c>
      <c r="I20" s="11">
        <v>20</v>
      </c>
      <c r="J20" s="3">
        <v>19</v>
      </c>
      <c r="K20" s="3">
        <v>25</v>
      </c>
      <c r="L20" s="3">
        <v>26</v>
      </c>
      <c r="M20" s="3">
        <v>24</v>
      </c>
      <c r="N20" s="3">
        <v>40</v>
      </c>
      <c r="O20" s="3">
        <v>78</v>
      </c>
      <c r="P20" s="3">
        <v>69</v>
      </c>
      <c r="Q20" s="3">
        <v>23</v>
      </c>
      <c r="R20" s="3">
        <v>25</v>
      </c>
      <c r="S20" s="3">
        <v>19</v>
      </c>
      <c r="T20" s="12">
        <v>17</v>
      </c>
      <c r="U20" s="3">
        <v>13</v>
      </c>
      <c r="V20" s="3">
        <v>14</v>
      </c>
      <c r="W20" s="3">
        <v>21</v>
      </c>
      <c r="X20" s="3">
        <v>18</v>
      </c>
      <c r="Y20" s="3">
        <v>21</v>
      </c>
      <c r="Z20" s="3">
        <v>38</v>
      </c>
      <c r="AA20" s="3">
        <v>58</v>
      </c>
      <c r="AB20" s="3">
        <v>63</v>
      </c>
      <c r="AC20" s="3">
        <v>21</v>
      </c>
      <c r="AD20" s="3">
        <v>19</v>
      </c>
      <c r="AE20" s="3">
        <v>15</v>
      </c>
      <c r="AF20" s="12">
        <v>14</v>
      </c>
      <c r="AG20" s="11">
        <v>29</v>
      </c>
      <c r="AH20" s="3">
        <v>24</v>
      </c>
      <c r="AI20" s="3">
        <v>36</v>
      </c>
      <c r="AJ20" s="3">
        <v>33</v>
      </c>
      <c r="AK20" s="3">
        <v>32</v>
      </c>
      <c r="AL20" s="3">
        <v>47</v>
      </c>
      <c r="AM20" s="3">
        <v>94</v>
      </c>
      <c r="AN20" s="3">
        <v>104</v>
      </c>
      <c r="AO20" s="3">
        <v>40</v>
      </c>
      <c r="AP20" s="3">
        <v>32</v>
      </c>
      <c r="AQ20" s="3">
        <v>27</v>
      </c>
      <c r="AR20" s="12">
        <v>32</v>
      </c>
      <c r="AS20" s="13">
        <f t="shared" si="0"/>
        <v>385</v>
      </c>
      <c r="AT20" s="33">
        <f t="shared" si="1"/>
        <v>0.38500000000000001</v>
      </c>
      <c r="AU20" s="13">
        <f t="shared" si="2"/>
        <v>315</v>
      </c>
      <c r="AV20" s="35">
        <f t="shared" si="3"/>
        <v>0.315</v>
      </c>
      <c r="AW20" s="12">
        <f t="shared" si="4"/>
        <v>530</v>
      </c>
      <c r="AX20" s="35">
        <f t="shared" si="5"/>
        <v>0.53</v>
      </c>
      <c r="AY20" s="13">
        <f t="shared" si="6"/>
        <v>1230</v>
      </c>
    </row>
    <row r="21" spans="1:51" x14ac:dyDescent="0.25">
      <c r="A21" s="1" t="s">
        <v>115</v>
      </c>
      <c r="B21" s="2" t="s">
        <v>87</v>
      </c>
      <c r="C21" s="2">
        <v>76</v>
      </c>
      <c r="D21" s="2" t="s">
        <v>116</v>
      </c>
      <c r="E21" s="2" t="s">
        <v>125</v>
      </c>
      <c r="F21" s="2" t="s">
        <v>1</v>
      </c>
      <c r="G21" s="2">
        <v>11024</v>
      </c>
      <c r="H21" s="2" t="s">
        <v>0</v>
      </c>
      <c r="I21" s="11">
        <v>5833</v>
      </c>
      <c r="J21" s="3">
        <v>4802</v>
      </c>
      <c r="K21" s="3">
        <v>4261</v>
      </c>
      <c r="L21" s="3">
        <v>3620</v>
      </c>
      <c r="M21" s="3">
        <v>3826</v>
      </c>
      <c r="N21" s="3">
        <v>4058</v>
      </c>
      <c r="O21" s="3">
        <v>6235</v>
      </c>
      <c r="P21" s="3">
        <v>5554</v>
      </c>
      <c r="Q21" s="3">
        <v>4450</v>
      </c>
      <c r="R21" s="3">
        <v>4195</v>
      </c>
      <c r="S21" s="3">
        <v>4985</v>
      </c>
      <c r="T21" s="12">
        <v>5178</v>
      </c>
      <c r="U21" s="3">
        <v>3961</v>
      </c>
      <c r="V21" s="3">
        <v>3691</v>
      </c>
      <c r="W21" s="3">
        <v>3723</v>
      </c>
      <c r="X21" s="3">
        <v>2765</v>
      </c>
      <c r="Y21" s="3">
        <v>2589</v>
      </c>
      <c r="Z21" s="3">
        <v>2924</v>
      </c>
      <c r="AA21" s="3">
        <v>3219</v>
      </c>
      <c r="AB21" s="3">
        <v>3499</v>
      </c>
      <c r="AC21" s="3">
        <v>3145</v>
      </c>
      <c r="AD21" s="3">
        <v>3430</v>
      </c>
      <c r="AE21" s="3">
        <v>3607</v>
      </c>
      <c r="AF21" s="12">
        <v>4224</v>
      </c>
      <c r="AG21" s="11">
        <v>8782</v>
      </c>
      <c r="AH21" s="3">
        <v>6946</v>
      </c>
      <c r="AI21" s="3">
        <v>7266</v>
      </c>
      <c r="AJ21" s="3">
        <v>6859</v>
      </c>
      <c r="AK21" s="3">
        <v>6031</v>
      </c>
      <c r="AL21" s="3">
        <v>6107</v>
      </c>
      <c r="AM21" s="3">
        <v>6309</v>
      </c>
      <c r="AN21" s="3">
        <v>6855</v>
      </c>
      <c r="AO21" s="3">
        <v>6605</v>
      </c>
      <c r="AP21" s="3">
        <v>6727</v>
      </c>
      <c r="AQ21" s="3">
        <v>7291</v>
      </c>
      <c r="AR21" s="12">
        <v>9410</v>
      </c>
      <c r="AS21" s="13">
        <f t="shared" si="0"/>
        <v>56997</v>
      </c>
      <c r="AT21" s="33">
        <f t="shared" si="1"/>
        <v>56.997</v>
      </c>
      <c r="AU21" s="13">
        <f t="shared" si="2"/>
        <v>40777</v>
      </c>
      <c r="AV21" s="35">
        <f t="shared" si="3"/>
        <v>40.777000000000001</v>
      </c>
      <c r="AW21" s="12">
        <f t="shared" si="4"/>
        <v>85188</v>
      </c>
      <c r="AX21" s="35">
        <f t="shared" si="5"/>
        <v>85.188000000000002</v>
      </c>
      <c r="AY21" s="13">
        <f t="shared" si="6"/>
        <v>182962</v>
      </c>
    </row>
    <row r="22" spans="1:51" x14ac:dyDescent="0.25">
      <c r="A22" s="1" t="s">
        <v>40</v>
      </c>
      <c r="B22" s="2" t="s">
        <v>97</v>
      </c>
      <c r="C22" s="2">
        <v>150</v>
      </c>
      <c r="D22" s="2" t="s">
        <v>80</v>
      </c>
      <c r="E22" s="2" t="s">
        <v>39</v>
      </c>
      <c r="F22" s="2" t="s">
        <v>92</v>
      </c>
      <c r="G22" s="2">
        <v>11020</v>
      </c>
      <c r="H22" s="2" t="s">
        <v>0</v>
      </c>
      <c r="I22" s="11">
        <v>9863</v>
      </c>
      <c r="J22" s="3">
        <v>10821</v>
      </c>
      <c r="K22" s="3">
        <v>11976</v>
      </c>
      <c r="L22" s="3">
        <v>13554</v>
      </c>
      <c r="M22" s="3">
        <v>14337</v>
      </c>
      <c r="N22" s="3">
        <v>13196</v>
      </c>
      <c r="O22" s="3">
        <v>14912</v>
      </c>
      <c r="P22" s="3">
        <v>13239</v>
      </c>
      <c r="Q22" s="3">
        <v>11299</v>
      </c>
      <c r="R22" s="3">
        <v>8840</v>
      </c>
      <c r="S22" s="3">
        <v>7924</v>
      </c>
      <c r="T22" s="12">
        <v>7135</v>
      </c>
      <c r="U22" s="3">
        <v>4521</v>
      </c>
      <c r="V22" s="3">
        <v>4860</v>
      </c>
      <c r="W22" s="3">
        <v>5456</v>
      </c>
      <c r="X22" s="3">
        <v>5471</v>
      </c>
      <c r="Y22" s="3">
        <v>6356</v>
      </c>
      <c r="Z22" s="3">
        <v>6476</v>
      </c>
      <c r="AA22" s="3">
        <v>6285</v>
      </c>
      <c r="AB22" s="3">
        <v>6260</v>
      </c>
      <c r="AC22" s="3">
        <v>4952</v>
      </c>
      <c r="AD22" s="3">
        <v>4448</v>
      </c>
      <c r="AE22" s="3">
        <v>4728</v>
      </c>
      <c r="AF22" s="12">
        <v>4799</v>
      </c>
      <c r="AG22" s="11">
        <v>9596</v>
      </c>
      <c r="AH22" s="3">
        <v>8315</v>
      </c>
      <c r="AI22" s="3">
        <v>8361</v>
      </c>
      <c r="AJ22" s="3">
        <v>9997</v>
      </c>
      <c r="AK22" s="3">
        <v>9560</v>
      </c>
      <c r="AL22" s="3">
        <v>9201</v>
      </c>
      <c r="AM22" s="3">
        <v>8402</v>
      </c>
      <c r="AN22" s="3">
        <v>9104</v>
      </c>
      <c r="AO22" s="3">
        <v>8268</v>
      </c>
      <c r="AP22" s="3">
        <v>8035</v>
      </c>
      <c r="AQ22" s="3">
        <v>8739</v>
      </c>
      <c r="AR22" s="12">
        <v>10071</v>
      </c>
      <c r="AS22" s="13">
        <f t="shared" si="0"/>
        <v>137096</v>
      </c>
      <c r="AT22" s="33">
        <f t="shared" si="1"/>
        <v>137.096</v>
      </c>
      <c r="AU22" s="13">
        <f t="shared" si="2"/>
        <v>64612</v>
      </c>
      <c r="AV22" s="35">
        <f t="shared" si="3"/>
        <v>64.611999999999995</v>
      </c>
      <c r="AW22" s="12">
        <f t="shared" si="4"/>
        <v>107649</v>
      </c>
      <c r="AX22" s="35">
        <f t="shared" si="5"/>
        <v>107.649</v>
      </c>
      <c r="AY22" s="13">
        <f t="shared" si="6"/>
        <v>309357</v>
      </c>
    </row>
    <row r="23" spans="1:51" s="26" customFormat="1" x14ac:dyDescent="0.25">
      <c r="A23" s="1" t="s">
        <v>38</v>
      </c>
      <c r="B23" s="2" t="s">
        <v>88</v>
      </c>
      <c r="C23" s="2">
        <v>16.5</v>
      </c>
      <c r="D23" s="2" t="s">
        <v>35</v>
      </c>
      <c r="E23" s="2" t="s">
        <v>37</v>
      </c>
      <c r="F23" s="2" t="s">
        <v>105</v>
      </c>
      <c r="G23" s="2">
        <v>11026</v>
      </c>
      <c r="H23" s="2" t="s">
        <v>0</v>
      </c>
      <c r="I23" s="11">
        <v>564</v>
      </c>
      <c r="J23" s="3">
        <v>309</v>
      </c>
      <c r="K23" s="3">
        <v>130</v>
      </c>
      <c r="L23" s="3">
        <v>102</v>
      </c>
      <c r="M23" s="3">
        <v>125</v>
      </c>
      <c r="N23" s="3">
        <v>172</v>
      </c>
      <c r="O23" s="3">
        <v>104</v>
      </c>
      <c r="P23" s="3">
        <v>97</v>
      </c>
      <c r="Q23" s="3">
        <v>1795</v>
      </c>
      <c r="R23" s="3">
        <v>175</v>
      </c>
      <c r="S23" s="3">
        <v>634</v>
      </c>
      <c r="T23" s="12">
        <v>590</v>
      </c>
      <c r="U23" s="3">
        <v>1787</v>
      </c>
      <c r="V23" s="3">
        <v>1626</v>
      </c>
      <c r="W23" s="3">
        <v>1393</v>
      </c>
      <c r="X23" s="3">
        <v>816</v>
      </c>
      <c r="Y23" s="3">
        <v>708</v>
      </c>
      <c r="Z23" s="3">
        <v>574</v>
      </c>
      <c r="AA23" s="3">
        <v>635</v>
      </c>
      <c r="AB23" s="3">
        <v>845</v>
      </c>
      <c r="AC23" s="3">
        <v>1759</v>
      </c>
      <c r="AD23" s="3">
        <v>1623</v>
      </c>
      <c r="AE23" s="3">
        <v>1847</v>
      </c>
      <c r="AF23" s="12">
        <v>1827</v>
      </c>
      <c r="AG23" s="11">
        <v>4017</v>
      </c>
      <c r="AH23" s="3">
        <v>3467</v>
      </c>
      <c r="AI23" s="3">
        <v>3341</v>
      </c>
      <c r="AJ23" s="3">
        <v>3169</v>
      </c>
      <c r="AK23" s="3">
        <v>3230</v>
      </c>
      <c r="AL23" s="3">
        <v>3087</v>
      </c>
      <c r="AM23" s="3">
        <v>3186</v>
      </c>
      <c r="AN23" s="3">
        <v>3511</v>
      </c>
      <c r="AO23" s="3">
        <v>1779</v>
      </c>
      <c r="AP23" s="3">
        <v>4114</v>
      </c>
      <c r="AQ23" s="3">
        <v>4153</v>
      </c>
      <c r="AR23" s="12">
        <v>4423</v>
      </c>
      <c r="AS23" s="13">
        <f t="shared" si="0"/>
        <v>4797</v>
      </c>
      <c r="AT23" s="33">
        <f t="shared" si="1"/>
        <v>4.7969999999999997</v>
      </c>
      <c r="AU23" s="13">
        <f t="shared" si="2"/>
        <v>15440</v>
      </c>
      <c r="AV23" s="35">
        <f t="shared" si="3"/>
        <v>15.44</v>
      </c>
      <c r="AW23" s="12">
        <f t="shared" si="4"/>
        <v>41477</v>
      </c>
      <c r="AX23" s="35">
        <f t="shared" si="5"/>
        <v>41.476999999999997</v>
      </c>
      <c r="AY23" s="13">
        <f t="shared" si="6"/>
        <v>61714</v>
      </c>
    </row>
    <row r="24" spans="1:51" x14ac:dyDescent="0.25">
      <c r="A24" s="1" t="s">
        <v>36</v>
      </c>
      <c r="B24" s="2" t="s">
        <v>88</v>
      </c>
      <c r="C24" s="2">
        <v>22</v>
      </c>
      <c r="D24" s="2" t="s">
        <v>35</v>
      </c>
      <c r="E24" s="2" t="s">
        <v>34</v>
      </c>
      <c r="F24" s="2" t="s">
        <v>105</v>
      </c>
      <c r="G24" s="2">
        <v>11026</v>
      </c>
      <c r="H24" s="2" t="s">
        <v>0</v>
      </c>
      <c r="I24" s="11">
        <v>1557</v>
      </c>
      <c r="J24" s="3">
        <v>1373</v>
      </c>
      <c r="K24" s="3">
        <v>1218</v>
      </c>
      <c r="L24" s="3">
        <v>1028</v>
      </c>
      <c r="M24" s="3">
        <v>1100</v>
      </c>
      <c r="N24" s="3">
        <v>1235</v>
      </c>
      <c r="O24" s="3">
        <v>1782</v>
      </c>
      <c r="P24" s="3">
        <v>1652</v>
      </c>
      <c r="Q24" s="3">
        <v>1149</v>
      </c>
      <c r="R24" s="3">
        <v>1021</v>
      </c>
      <c r="S24" s="3">
        <v>1333</v>
      </c>
      <c r="T24" s="12">
        <v>1258</v>
      </c>
      <c r="U24" s="3">
        <v>1084</v>
      </c>
      <c r="V24" s="3">
        <v>1027</v>
      </c>
      <c r="W24" s="3">
        <v>1061</v>
      </c>
      <c r="X24" s="3">
        <v>791</v>
      </c>
      <c r="Y24" s="3">
        <v>785</v>
      </c>
      <c r="Z24" s="3">
        <v>997</v>
      </c>
      <c r="AA24" s="3">
        <v>1196</v>
      </c>
      <c r="AB24" s="3">
        <v>1266</v>
      </c>
      <c r="AC24" s="3">
        <v>842</v>
      </c>
      <c r="AD24" s="3">
        <v>745</v>
      </c>
      <c r="AE24" s="3">
        <v>1020</v>
      </c>
      <c r="AF24" s="12">
        <v>1114</v>
      </c>
      <c r="AG24" s="11">
        <v>2378</v>
      </c>
      <c r="AH24" s="3">
        <v>1881</v>
      </c>
      <c r="AI24" s="3">
        <v>1992</v>
      </c>
      <c r="AJ24" s="3">
        <v>1735</v>
      </c>
      <c r="AK24" s="3">
        <v>1573</v>
      </c>
      <c r="AL24" s="3">
        <v>1771</v>
      </c>
      <c r="AM24" s="3">
        <v>1905</v>
      </c>
      <c r="AN24" s="3">
        <v>2074</v>
      </c>
      <c r="AO24" s="3">
        <v>1654</v>
      </c>
      <c r="AP24" s="3">
        <v>1449</v>
      </c>
      <c r="AQ24" s="3">
        <v>2043</v>
      </c>
      <c r="AR24" s="12">
        <v>2510</v>
      </c>
      <c r="AS24" s="13">
        <f t="shared" si="0"/>
        <v>15706</v>
      </c>
      <c r="AT24" s="33">
        <f t="shared" si="1"/>
        <v>15.706</v>
      </c>
      <c r="AU24" s="13">
        <f t="shared" si="2"/>
        <v>11928</v>
      </c>
      <c r="AV24" s="35">
        <f t="shared" si="3"/>
        <v>11.928000000000001</v>
      </c>
      <c r="AW24" s="12">
        <f t="shared" si="4"/>
        <v>22965</v>
      </c>
      <c r="AX24" s="35">
        <f t="shared" si="5"/>
        <v>22.965</v>
      </c>
      <c r="AY24" s="13">
        <f t="shared" si="6"/>
        <v>50599</v>
      </c>
    </row>
    <row r="25" spans="1:51" x14ac:dyDescent="0.25">
      <c r="A25" s="1" t="s">
        <v>33</v>
      </c>
      <c r="B25" s="2" t="s">
        <v>88</v>
      </c>
      <c r="C25" s="2">
        <v>16.5</v>
      </c>
      <c r="D25" s="2" t="s">
        <v>32</v>
      </c>
      <c r="E25" s="2" t="s">
        <v>31</v>
      </c>
      <c r="F25" s="2" t="s">
        <v>106</v>
      </c>
      <c r="G25" s="2">
        <v>11020</v>
      </c>
      <c r="H25" s="2" t="s">
        <v>0</v>
      </c>
      <c r="I25" s="11">
        <v>197</v>
      </c>
      <c r="J25" s="3">
        <v>123</v>
      </c>
      <c r="K25" s="3">
        <v>90</v>
      </c>
      <c r="L25" s="3">
        <v>47</v>
      </c>
      <c r="M25" s="3">
        <v>63</v>
      </c>
      <c r="N25" s="3">
        <v>41</v>
      </c>
      <c r="O25" s="3">
        <v>87</v>
      </c>
      <c r="P25" s="3">
        <v>70</v>
      </c>
      <c r="Q25" s="3">
        <v>56</v>
      </c>
      <c r="R25" s="3">
        <v>52</v>
      </c>
      <c r="S25" s="3">
        <v>106</v>
      </c>
      <c r="T25" s="12">
        <v>178</v>
      </c>
      <c r="U25" s="3">
        <v>142</v>
      </c>
      <c r="V25" s="3">
        <v>103</v>
      </c>
      <c r="W25" s="3">
        <v>89</v>
      </c>
      <c r="X25" s="3">
        <v>46</v>
      </c>
      <c r="Y25" s="3">
        <v>36</v>
      </c>
      <c r="Z25" s="3">
        <v>25</v>
      </c>
      <c r="AA25" s="3">
        <v>47</v>
      </c>
      <c r="AB25" s="3">
        <v>40</v>
      </c>
      <c r="AC25" s="3">
        <v>35</v>
      </c>
      <c r="AD25" s="3">
        <v>29</v>
      </c>
      <c r="AE25" s="3">
        <v>89</v>
      </c>
      <c r="AF25" s="12">
        <v>155</v>
      </c>
      <c r="AG25" s="11">
        <v>332</v>
      </c>
      <c r="AH25" s="3">
        <v>199</v>
      </c>
      <c r="AI25" s="3">
        <v>178</v>
      </c>
      <c r="AJ25" s="3">
        <v>110</v>
      </c>
      <c r="AK25" s="3">
        <v>56</v>
      </c>
      <c r="AL25" s="3">
        <v>31</v>
      </c>
      <c r="AM25" s="3">
        <v>140</v>
      </c>
      <c r="AN25" s="3">
        <v>401</v>
      </c>
      <c r="AO25" s="3">
        <v>134</v>
      </c>
      <c r="AP25" s="3">
        <v>27</v>
      </c>
      <c r="AQ25" s="3">
        <v>232</v>
      </c>
      <c r="AR25" s="12">
        <v>358</v>
      </c>
      <c r="AS25" s="13">
        <f t="shared" si="0"/>
        <v>1110</v>
      </c>
      <c r="AT25" s="33">
        <f t="shared" si="1"/>
        <v>1.1100000000000001</v>
      </c>
      <c r="AU25" s="13">
        <f t="shared" si="2"/>
        <v>836</v>
      </c>
      <c r="AV25" s="35">
        <f t="shared" si="3"/>
        <v>0.83599999999999997</v>
      </c>
      <c r="AW25" s="12">
        <f t="shared" si="4"/>
        <v>2198</v>
      </c>
      <c r="AX25" s="35">
        <f t="shared" si="5"/>
        <v>2.198</v>
      </c>
      <c r="AY25" s="13">
        <f t="shared" si="6"/>
        <v>4144</v>
      </c>
    </row>
    <row r="26" spans="1:51" x14ac:dyDescent="0.25">
      <c r="A26" s="1" t="s">
        <v>30</v>
      </c>
      <c r="B26" s="2" t="s">
        <v>88</v>
      </c>
      <c r="C26" s="2">
        <v>22</v>
      </c>
      <c r="D26" s="2" t="s">
        <v>29</v>
      </c>
      <c r="E26" s="2" t="s">
        <v>28</v>
      </c>
      <c r="F26" s="2" t="s">
        <v>107</v>
      </c>
      <c r="G26" s="2">
        <v>11029</v>
      </c>
      <c r="H26" s="2" t="s">
        <v>0</v>
      </c>
      <c r="I26" s="11">
        <v>1947</v>
      </c>
      <c r="J26" s="3">
        <v>1531</v>
      </c>
      <c r="K26" s="3">
        <v>161</v>
      </c>
      <c r="L26" s="3">
        <v>1207</v>
      </c>
      <c r="M26" s="3">
        <v>1248</v>
      </c>
      <c r="N26" s="3">
        <v>1440</v>
      </c>
      <c r="O26" s="3">
        <v>1896</v>
      </c>
      <c r="P26" s="3">
        <v>1960</v>
      </c>
      <c r="Q26" s="3">
        <v>1506</v>
      </c>
      <c r="R26" s="3">
        <v>1285</v>
      </c>
      <c r="S26" s="3">
        <v>1662</v>
      </c>
      <c r="T26" s="12">
        <v>1411</v>
      </c>
      <c r="U26" s="3">
        <v>1303</v>
      </c>
      <c r="V26" s="3">
        <v>1225</v>
      </c>
      <c r="W26" s="3">
        <v>128</v>
      </c>
      <c r="X26" s="3">
        <v>964</v>
      </c>
      <c r="Y26" s="3">
        <v>996</v>
      </c>
      <c r="Z26" s="3">
        <v>1137</v>
      </c>
      <c r="AA26" s="3">
        <v>1242</v>
      </c>
      <c r="AB26" s="3">
        <v>1494</v>
      </c>
      <c r="AC26" s="3">
        <v>1080</v>
      </c>
      <c r="AD26" s="3">
        <v>930</v>
      </c>
      <c r="AE26" s="3">
        <v>1288</v>
      </c>
      <c r="AF26" s="12">
        <v>1255</v>
      </c>
      <c r="AG26" s="11">
        <v>2926</v>
      </c>
      <c r="AH26" s="3">
        <v>2255</v>
      </c>
      <c r="AI26" s="3">
        <v>266</v>
      </c>
      <c r="AJ26" s="3">
        <v>1998</v>
      </c>
      <c r="AK26" s="3">
        <v>2064</v>
      </c>
      <c r="AL26" s="3">
        <v>1952</v>
      </c>
      <c r="AM26" s="3">
        <v>1985</v>
      </c>
      <c r="AN26" s="3">
        <v>2375</v>
      </c>
      <c r="AO26" s="3">
        <v>2093</v>
      </c>
      <c r="AP26" s="3">
        <v>1830</v>
      </c>
      <c r="AQ26" s="3">
        <v>2500</v>
      </c>
      <c r="AR26" s="12">
        <v>2800</v>
      </c>
      <c r="AS26" s="13">
        <f t="shared" si="0"/>
        <v>17254</v>
      </c>
      <c r="AT26" s="33">
        <f t="shared" si="1"/>
        <v>17.254000000000001</v>
      </c>
      <c r="AU26" s="13">
        <f t="shared" si="2"/>
        <v>13042</v>
      </c>
      <c r="AV26" s="35">
        <f t="shared" si="3"/>
        <v>13.042</v>
      </c>
      <c r="AW26" s="12">
        <f t="shared" si="4"/>
        <v>25044</v>
      </c>
      <c r="AX26" s="35">
        <f t="shared" si="5"/>
        <v>25.044</v>
      </c>
      <c r="AY26" s="13">
        <f t="shared" si="6"/>
        <v>55340</v>
      </c>
    </row>
    <row r="27" spans="1:51" x14ac:dyDescent="0.25">
      <c r="A27" s="1" t="s">
        <v>27</v>
      </c>
      <c r="B27" s="2" t="s">
        <v>88</v>
      </c>
      <c r="C27" s="2">
        <v>16.5</v>
      </c>
      <c r="D27" s="2" t="s">
        <v>26</v>
      </c>
      <c r="E27" s="2" t="s">
        <v>25</v>
      </c>
      <c r="F27" s="2" t="s">
        <v>107</v>
      </c>
      <c r="G27" s="2">
        <v>11029</v>
      </c>
      <c r="H27" s="2" t="s">
        <v>0</v>
      </c>
      <c r="I27" s="11">
        <v>777</v>
      </c>
      <c r="J27" s="3">
        <v>0</v>
      </c>
      <c r="K27" s="3">
        <v>10</v>
      </c>
      <c r="L27" s="3">
        <v>64</v>
      </c>
      <c r="M27" s="3">
        <v>66</v>
      </c>
      <c r="N27" s="3">
        <v>140</v>
      </c>
      <c r="O27" s="3">
        <v>69</v>
      </c>
      <c r="P27" s="3">
        <v>55</v>
      </c>
      <c r="Q27" s="3">
        <v>94</v>
      </c>
      <c r="R27" s="3">
        <v>219</v>
      </c>
      <c r="S27" s="3">
        <v>696</v>
      </c>
      <c r="T27" s="12">
        <v>703</v>
      </c>
      <c r="U27" s="3">
        <v>1823</v>
      </c>
      <c r="V27" s="3">
        <v>0</v>
      </c>
      <c r="W27" s="3">
        <v>133</v>
      </c>
      <c r="X27" s="3">
        <v>897</v>
      </c>
      <c r="Y27" s="3">
        <v>927</v>
      </c>
      <c r="Z27" s="3">
        <v>684</v>
      </c>
      <c r="AA27" s="3">
        <v>668</v>
      </c>
      <c r="AB27" s="3">
        <v>877</v>
      </c>
      <c r="AC27" s="3">
        <v>1299</v>
      </c>
      <c r="AD27" s="3">
        <v>1614</v>
      </c>
      <c r="AE27" s="3">
        <v>1767</v>
      </c>
      <c r="AF27" s="12">
        <v>1773</v>
      </c>
      <c r="AG27" s="11">
        <v>4056</v>
      </c>
      <c r="AH27" s="3">
        <v>0</v>
      </c>
      <c r="AI27" s="3">
        <v>336</v>
      </c>
      <c r="AJ27" s="3">
        <v>3215</v>
      </c>
      <c r="AK27" s="3">
        <v>3322</v>
      </c>
      <c r="AL27" s="3">
        <v>2973</v>
      </c>
      <c r="AM27" s="3">
        <v>2804</v>
      </c>
      <c r="AN27" s="3">
        <v>3200</v>
      </c>
      <c r="AO27" s="3">
        <v>3280</v>
      </c>
      <c r="AP27" s="3">
        <v>3712</v>
      </c>
      <c r="AQ27" s="3">
        <v>3751</v>
      </c>
      <c r="AR27" s="12">
        <v>4278</v>
      </c>
      <c r="AS27" s="13">
        <f t="shared" si="0"/>
        <v>2893</v>
      </c>
      <c r="AT27" s="33">
        <f t="shared" si="1"/>
        <v>2.8929999999999998</v>
      </c>
      <c r="AU27" s="13">
        <f t="shared" si="2"/>
        <v>12462</v>
      </c>
      <c r="AV27" s="35">
        <f t="shared" si="3"/>
        <v>12.462</v>
      </c>
      <c r="AW27" s="12">
        <f t="shared" si="4"/>
        <v>34927</v>
      </c>
      <c r="AX27" s="35">
        <f t="shared" si="5"/>
        <v>34.927</v>
      </c>
      <c r="AY27" s="13">
        <f t="shared" si="6"/>
        <v>50282</v>
      </c>
    </row>
    <row r="28" spans="1:51" x14ac:dyDescent="0.25">
      <c r="A28" s="1" t="s">
        <v>24</v>
      </c>
      <c r="B28" s="2" t="s">
        <v>97</v>
      </c>
      <c r="C28" s="2">
        <v>170</v>
      </c>
      <c r="D28" s="2" t="s">
        <v>23</v>
      </c>
      <c r="E28" s="2" t="s">
        <v>82</v>
      </c>
      <c r="F28" s="2" t="s">
        <v>108</v>
      </c>
      <c r="G28" s="2">
        <v>11020</v>
      </c>
      <c r="H28" s="2" t="s">
        <v>0</v>
      </c>
      <c r="I28" s="11">
        <v>4864</v>
      </c>
      <c r="J28" s="3">
        <v>4931</v>
      </c>
      <c r="K28" s="3">
        <v>5488</v>
      </c>
      <c r="L28" s="3">
        <v>5572</v>
      </c>
      <c r="M28" s="3">
        <v>5915</v>
      </c>
      <c r="N28" s="3">
        <v>5893</v>
      </c>
      <c r="O28" s="3">
        <v>7021</v>
      </c>
      <c r="P28" s="3">
        <v>6123</v>
      </c>
      <c r="Q28" s="3">
        <v>5097</v>
      </c>
      <c r="R28" s="3">
        <v>3774</v>
      </c>
      <c r="S28" s="3">
        <v>4584</v>
      </c>
      <c r="T28" s="12">
        <v>3717</v>
      </c>
      <c r="U28" s="3">
        <v>2419</v>
      </c>
      <c r="V28" s="3">
        <v>2585</v>
      </c>
      <c r="W28" s="3">
        <v>3001</v>
      </c>
      <c r="X28" s="3">
        <v>2914</v>
      </c>
      <c r="Y28" s="3">
        <v>3165</v>
      </c>
      <c r="Z28" s="3">
        <v>3378</v>
      </c>
      <c r="AA28" s="3">
        <v>3398</v>
      </c>
      <c r="AB28" s="3">
        <v>3493</v>
      </c>
      <c r="AC28" s="3">
        <v>2669</v>
      </c>
      <c r="AD28" s="3">
        <v>2109</v>
      </c>
      <c r="AE28" s="3">
        <v>2586</v>
      </c>
      <c r="AF28" s="12">
        <v>2633</v>
      </c>
      <c r="AG28" s="11">
        <v>5128</v>
      </c>
      <c r="AH28" s="3">
        <v>4321</v>
      </c>
      <c r="AI28" s="3">
        <v>4841</v>
      </c>
      <c r="AJ28" s="3">
        <v>5312</v>
      </c>
      <c r="AK28" s="3">
        <v>5129</v>
      </c>
      <c r="AL28" s="3">
        <v>4970</v>
      </c>
      <c r="AM28" s="3">
        <v>4771</v>
      </c>
      <c r="AN28" s="3">
        <v>5039</v>
      </c>
      <c r="AO28" s="3">
        <v>4582</v>
      </c>
      <c r="AP28" s="3">
        <v>3887</v>
      </c>
      <c r="AQ28" s="3">
        <v>4533</v>
      </c>
      <c r="AR28" s="12">
        <v>5567</v>
      </c>
      <c r="AS28" s="13">
        <f t="shared" si="0"/>
        <v>62979</v>
      </c>
      <c r="AT28" s="33">
        <f t="shared" si="1"/>
        <v>62.978999999999999</v>
      </c>
      <c r="AU28" s="13">
        <f t="shared" si="2"/>
        <v>34350</v>
      </c>
      <c r="AV28" s="35">
        <f t="shared" si="3"/>
        <v>34.35</v>
      </c>
      <c r="AW28" s="12">
        <f t="shared" si="4"/>
        <v>58080</v>
      </c>
      <c r="AX28" s="35">
        <f t="shared" si="5"/>
        <v>58.08</v>
      </c>
      <c r="AY28" s="13">
        <f t="shared" si="6"/>
        <v>155409</v>
      </c>
    </row>
    <row r="29" spans="1:51" x14ac:dyDescent="0.25">
      <c r="A29" s="1" t="s">
        <v>96</v>
      </c>
      <c r="B29" s="2" t="s">
        <v>89</v>
      </c>
      <c r="C29" s="2">
        <v>3.3</v>
      </c>
      <c r="D29" s="2" t="s">
        <v>22</v>
      </c>
      <c r="E29" s="2" t="s">
        <v>14</v>
      </c>
      <c r="F29" s="2" t="s">
        <v>108</v>
      </c>
      <c r="G29" s="2">
        <v>11027</v>
      </c>
      <c r="H29" s="2" t="s">
        <v>0</v>
      </c>
      <c r="I29" s="11">
        <v>21</v>
      </c>
      <c r="J29" s="3">
        <v>20</v>
      </c>
      <c r="K29" s="3">
        <v>20</v>
      </c>
      <c r="L29" s="3">
        <v>19</v>
      </c>
      <c r="M29" s="3">
        <v>21</v>
      </c>
      <c r="N29" s="3">
        <v>19</v>
      </c>
      <c r="O29" s="3">
        <v>22</v>
      </c>
      <c r="P29" s="3">
        <v>20</v>
      </c>
      <c r="Q29" s="3">
        <v>20</v>
      </c>
      <c r="R29" s="3">
        <v>21</v>
      </c>
      <c r="S29" s="3">
        <v>21</v>
      </c>
      <c r="T29" s="12">
        <v>17</v>
      </c>
      <c r="U29" s="3">
        <v>14</v>
      </c>
      <c r="V29" s="3">
        <v>15</v>
      </c>
      <c r="W29" s="3">
        <v>15</v>
      </c>
      <c r="X29" s="3">
        <v>15</v>
      </c>
      <c r="Y29" s="3">
        <v>15</v>
      </c>
      <c r="Z29" s="3">
        <v>15</v>
      </c>
      <c r="AA29" s="3">
        <v>15</v>
      </c>
      <c r="AB29" s="3">
        <v>16</v>
      </c>
      <c r="AC29" s="3">
        <v>14</v>
      </c>
      <c r="AD29" s="3">
        <v>15</v>
      </c>
      <c r="AE29" s="3">
        <v>14</v>
      </c>
      <c r="AF29" s="12">
        <v>15</v>
      </c>
      <c r="AG29" s="11">
        <v>30</v>
      </c>
      <c r="AH29" s="3">
        <v>26</v>
      </c>
      <c r="AI29" s="3">
        <v>28</v>
      </c>
      <c r="AJ29" s="3">
        <v>29</v>
      </c>
      <c r="AK29" s="3">
        <v>28</v>
      </c>
      <c r="AL29" s="3">
        <v>27</v>
      </c>
      <c r="AM29" s="3">
        <v>27</v>
      </c>
      <c r="AN29" s="3">
        <v>28</v>
      </c>
      <c r="AO29" s="3">
        <v>27</v>
      </c>
      <c r="AP29" s="3">
        <v>28</v>
      </c>
      <c r="AQ29" s="3">
        <v>28</v>
      </c>
      <c r="AR29" s="12">
        <v>32</v>
      </c>
      <c r="AS29" s="13">
        <f t="shared" si="0"/>
        <v>241</v>
      </c>
      <c r="AT29" s="33">
        <f t="shared" si="1"/>
        <v>0.24099999999999999</v>
      </c>
      <c r="AU29" s="13">
        <f t="shared" si="2"/>
        <v>178</v>
      </c>
      <c r="AV29" s="35">
        <f t="shared" si="3"/>
        <v>0.17799999999999999</v>
      </c>
      <c r="AW29" s="12">
        <f t="shared" si="4"/>
        <v>338</v>
      </c>
      <c r="AX29" s="35">
        <f t="shared" si="5"/>
        <v>0.33800000000000002</v>
      </c>
      <c r="AY29" s="13">
        <f t="shared" si="6"/>
        <v>757</v>
      </c>
    </row>
    <row r="30" spans="1:51" x14ac:dyDescent="0.25">
      <c r="A30" s="1" t="s">
        <v>21</v>
      </c>
      <c r="B30" s="2" t="s">
        <v>89</v>
      </c>
      <c r="C30" s="2">
        <v>3.3</v>
      </c>
      <c r="D30" s="2" t="s">
        <v>20</v>
      </c>
      <c r="E30" s="2" t="s">
        <v>14</v>
      </c>
      <c r="F30" s="2" t="s">
        <v>109</v>
      </c>
      <c r="G30" s="2">
        <v>11018</v>
      </c>
      <c r="H30" s="2" t="s">
        <v>0</v>
      </c>
      <c r="I30" s="11">
        <v>59</v>
      </c>
      <c r="J30" s="3">
        <v>56</v>
      </c>
      <c r="K30" s="3">
        <v>55</v>
      </c>
      <c r="L30" s="3">
        <v>43</v>
      </c>
      <c r="M30" s="3">
        <v>34</v>
      </c>
      <c r="N30" s="3">
        <v>31</v>
      </c>
      <c r="O30" s="3">
        <v>36</v>
      </c>
      <c r="P30" s="3">
        <v>29</v>
      </c>
      <c r="Q30" s="3">
        <v>36</v>
      </c>
      <c r="R30" s="3">
        <v>35</v>
      </c>
      <c r="S30" s="3">
        <v>39</v>
      </c>
      <c r="T30" s="12">
        <v>48</v>
      </c>
      <c r="U30" s="3">
        <v>39</v>
      </c>
      <c r="V30" s="3">
        <v>40</v>
      </c>
      <c r="W30" s="3">
        <v>44</v>
      </c>
      <c r="X30" s="3">
        <v>30</v>
      </c>
      <c r="Y30" s="3">
        <v>24</v>
      </c>
      <c r="Z30" s="3">
        <v>25</v>
      </c>
      <c r="AA30" s="3">
        <v>25</v>
      </c>
      <c r="AB30" s="3">
        <v>15</v>
      </c>
      <c r="AC30" s="3">
        <v>34</v>
      </c>
      <c r="AD30" s="3">
        <v>26</v>
      </c>
      <c r="AE30" s="3">
        <v>28</v>
      </c>
      <c r="AF30" s="12">
        <v>41</v>
      </c>
      <c r="AG30" s="11">
        <v>83</v>
      </c>
      <c r="AH30" s="3">
        <v>71</v>
      </c>
      <c r="AI30" s="3">
        <v>78</v>
      </c>
      <c r="AJ30" s="3">
        <v>55</v>
      </c>
      <c r="AK30" s="3">
        <v>46</v>
      </c>
      <c r="AL30" s="3">
        <v>44</v>
      </c>
      <c r="AM30" s="3">
        <v>43</v>
      </c>
      <c r="AN30" s="3">
        <v>25</v>
      </c>
      <c r="AO30" s="3">
        <v>64</v>
      </c>
      <c r="AP30" s="3">
        <v>48</v>
      </c>
      <c r="AQ30" s="3">
        <v>52</v>
      </c>
      <c r="AR30" s="12">
        <v>91</v>
      </c>
      <c r="AS30" s="13">
        <f t="shared" si="0"/>
        <v>501</v>
      </c>
      <c r="AT30" s="33">
        <f t="shared" si="1"/>
        <v>0.501</v>
      </c>
      <c r="AU30" s="13">
        <f t="shared" si="2"/>
        <v>371</v>
      </c>
      <c r="AV30" s="35">
        <f t="shared" si="3"/>
        <v>0.371</v>
      </c>
      <c r="AW30" s="12">
        <f t="shared" si="4"/>
        <v>700</v>
      </c>
      <c r="AX30" s="35">
        <f t="shared" si="5"/>
        <v>0.7</v>
      </c>
      <c r="AY30" s="13">
        <f t="shared" si="6"/>
        <v>1572</v>
      </c>
    </row>
    <row r="31" spans="1:51" s="26" customFormat="1" x14ac:dyDescent="0.25">
      <c r="A31" s="1" t="s">
        <v>19</v>
      </c>
      <c r="B31" s="2" t="s">
        <v>88</v>
      </c>
      <c r="C31" s="2">
        <v>16.5</v>
      </c>
      <c r="D31" s="2" t="s">
        <v>18</v>
      </c>
      <c r="E31" s="2" t="s">
        <v>17</v>
      </c>
      <c r="F31" s="2" t="s">
        <v>107</v>
      </c>
      <c r="G31" s="2">
        <v>11029</v>
      </c>
      <c r="H31" s="2" t="s">
        <v>0</v>
      </c>
      <c r="I31" s="11">
        <v>582</v>
      </c>
      <c r="J31" s="3">
        <v>484</v>
      </c>
      <c r="K31" s="3">
        <v>20</v>
      </c>
      <c r="L31" s="3">
        <v>433</v>
      </c>
      <c r="M31" s="3">
        <v>467</v>
      </c>
      <c r="N31" s="3">
        <v>458</v>
      </c>
      <c r="O31" s="3">
        <v>572</v>
      </c>
      <c r="P31" s="3">
        <v>550</v>
      </c>
      <c r="Q31" s="3">
        <v>453</v>
      </c>
      <c r="R31" s="3">
        <v>487</v>
      </c>
      <c r="S31" s="3">
        <v>476</v>
      </c>
      <c r="T31" s="12">
        <v>453</v>
      </c>
      <c r="U31" s="3">
        <v>364</v>
      </c>
      <c r="V31" s="3">
        <v>317</v>
      </c>
      <c r="W31" s="3">
        <v>30</v>
      </c>
      <c r="X31" s="3">
        <v>262</v>
      </c>
      <c r="Y31" s="3">
        <v>283</v>
      </c>
      <c r="Z31" s="3">
        <v>305</v>
      </c>
      <c r="AA31" s="3">
        <v>315</v>
      </c>
      <c r="AB31" s="3">
        <v>337</v>
      </c>
      <c r="AC31" s="3">
        <v>241</v>
      </c>
      <c r="AD31" s="3">
        <v>242</v>
      </c>
      <c r="AE31" s="3">
        <v>337</v>
      </c>
      <c r="AF31" s="12">
        <v>363</v>
      </c>
      <c r="AG31" s="11">
        <v>783</v>
      </c>
      <c r="AH31" s="3">
        <v>580</v>
      </c>
      <c r="AI31" s="3">
        <v>58</v>
      </c>
      <c r="AJ31" s="3">
        <v>510</v>
      </c>
      <c r="AK31" s="3">
        <v>436</v>
      </c>
      <c r="AL31" s="3">
        <v>435</v>
      </c>
      <c r="AM31" s="3">
        <v>429</v>
      </c>
      <c r="AN31" s="3">
        <v>464</v>
      </c>
      <c r="AO31" s="3">
        <v>416</v>
      </c>
      <c r="AP31" s="3">
        <v>432</v>
      </c>
      <c r="AQ31" s="3">
        <v>658</v>
      </c>
      <c r="AR31" s="12">
        <v>810</v>
      </c>
      <c r="AS31" s="13">
        <f t="shared" si="0"/>
        <v>5435</v>
      </c>
      <c r="AT31" s="33">
        <f t="shared" si="1"/>
        <v>5.4349999999999996</v>
      </c>
      <c r="AU31" s="13">
        <f t="shared" si="2"/>
        <v>3396</v>
      </c>
      <c r="AV31" s="35">
        <f t="shared" si="3"/>
        <v>3.3959999999999999</v>
      </c>
      <c r="AW31" s="12">
        <f t="shared" si="4"/>
        <v>6011</v>
      </c>
      <c r="AX31" s="35">
        <f t="shared" si="5"/>
        <v>6.0110000000000001</v>
      </c>
      <c r="AY31" s="13">
        <f t="shared" si="6"/>
        <v>14842</v>
      </c>
    </row>
    <row r="32" spans="1:51" s="26" customFormat="1" x14ac:dyDescent="0.25">
      <c r="A32" s="1" t="s">
        <v>111</v>
      </c>
      <c r="B32" s="2" t="s">
        <v>86</v>
      </c>
      <c r="C32" s="2">
        <v>3.3</v>
      </c>
      <c r="D32" s="2" t="s">
        <v>113</v>
      </c>
      <c r="E32" s="2" t="s">
        <v>112</v>
      </c>
      <c r="F32" s="2" t="s">
        <v>114</v>
      </c>
      <c r="G32" s="2">
        <v>11024</v>
      </c>
      <c r="H32" s="2" t="s">
        <v>0</v>
      </c>
      <c r="I32" s="11">
        <v>17</v>
      </c>
      <c r="J32" s="3">
        <v>16</v>
      </c>
      <c r="K32" s="3">
        <v>16</v>
      </c>
      <c r="L32" s="3">
        <v>15</v>
      </c>
      <c r="M32" s="3">
        <v>17</v>
      </c>
      <c r="N32" s="3">
        <v>15</v>
      </c>
      <c r="O32" s="3">
        <v>17</v>
      </c>
      <c r="P32" s="3">
        <v>16</v>
      </c>
      <c r="Q32" s="3">
        <v>16</v>
      </c>
      <c r="R32" s="3">
        <v>17</v>
      </c>
      <c r="S32" s="3">
        <v>16</v>
      </c>
      <c r="T32" s="12">
        <v>13</v>
      </c>
      <c r="U32" s="3">
        <v>11</v>
      </c>
      <c r="V32" s="3">
        <v>11</v>
      </c>
      <c r="W32" s="3">
        <v>13</v>
      </c>
      <c r="X32" s="3">
        <v>12</v>
      </c>
      <c r="Y32" s="3">
        <v>12</v>
      </c>
      <c r="Z32" s="3">
        <v>12</v>
      </c>
      <c r="AA32" s="3">
        <v>12</v>
      </c>
      <c r="AB32" s="3">
        <v>13</v>
      </c>
      <c r="AC32" s="3">
        <v>12</v>
      </c>
      <c r="AD32" s="3">
        <v>12</v>
      </c>
      <c r="AE32" s="3">
        <v>11</v>
      </c>
      <c r="AF32" s="12">
        <v>12</v>
      </c>
      <c r="AG32" s="11">
        <v>24</v>
      </c>
      <c r="AH32" s="3">
        <v>20</v>
      </c>
      <c r="AI32" s="3">
        <v>23</v>
      </c>
      <c r="AJ32" s="3">
        <v>23</v>
      </c>
      <c r="AK32" s="3">
        <v>22</v>
      </c>
      <c r="AL32" s="3">
        <v>23</v>
      </c>
      <c r="AM32" s="3">
        <v>21</v>
      </c>
      <c r="AN32" s="3">
        <v>23</v>
      </c>
      <c r="AO32" s="3">
        <v>22</v>
      </c>
      <c r="AP32" s="3">
        <v>23</v>
      </c>
      <c r="AQ32" s="3">
        <v>22</v>
      </c>
      <c r="AR32" s="12">
        <v>26</v>
      </c>
      <c r="AS32" s="13">
        <f t="shared" si="0"/>
        <v>191</v>
      </c>
      <c r="AT32" s="33">
        <f t="shared" si="1"/>
        <v>0.191</v>
      </c>
      <c r="AU32" s="13">
        <f t="shared" si="2"/>
        <v>143</v>
      </c>
      <c r="AV32" s="35">
        <f t="shared" si="3"/>
        <v>0.14299999999999999</v>
      </c>
      <c r="AW32" s="12">
        <f t="shared" si="4"/>
        <v>272</v>
      </c>
      <c r="AX32" s="35">
        <f t="shared" si="5"/>
        <v>0.27200000000000002</v>
      </c>
      <c r="AY32" s="13">
        <f t="shared" si="6"/>
        <v>606</v>
      </c>
    </row>
    <row r="33" spans="1:51" x14ac:dyDescent="0.25">
      <c r="A33" s="1" t="s">
        <v>16</v>
      </c>
      <c r="B33" s="2" t="s">
        <v>89</v>
      </c>
      <c r="C33" s="2">
        <v>3.3</v>
      </c>
      <c r="D33" s="2" t="s">
        <v>15</v>
      </c>
      <c r="E33" s="2" t="s">
        <v>14</v>
      </c>
      <c r="F33" s="2" t="s">
        <v>110</v>
      </c>
      <c r="G33" s="2">
        <v>11027</v>
      </c>
      <c r="H33" s="2" t="s">
        <v>0</v>
      </c>
      <c r="I33" s="11">
        <v>32</v>
      </c>
      <c r="J33" s="3">
        <v>31</v>
      </c>
      <c r="K33" s="3">
        <v>30</v>
      </c>
      <c r="L33" s="3">
        <v>29</v>
      </c>
      <c r="M33" s="3">
        <v>33</v>
      </c>
      <c r="N33" s="3">
        <v>31</v>
      </c>
      <c r="O33" s="3">
        <v>36</v>
      </c>
      <c r="P33" s="3">
        <v>33</v>
      </c>
      <c r="Q33" s="3">
        <v>31</v>
      </c>
      <c r="R33" s="3">
        <v>32</v>
      </c>
      <c r="S33" s="3">
        <v>31</v>
      </c>
      <c r="T33" s="12">
        <v>25</v>
      </c>
      <c r="U33" s="3">
        <v>20</v>
      </c>
      <c r="V33" s="3">
        <v>22</v>
      </c>
      <c r="W33" s="3">
        <v>24</v>
      </c>
      <c r="X33" s="3">
        <v>22</v>
      </c>
      <c r="Y33" s="3">
        <v>24</v>
      </c>
      <c r="Z33" s="3">
        <v>25</v>
      </c>
      <c r="AA33" s="3">
        <v>25</v>
      </c>
      <c r="AB33" s="3">
        <v>26</v>
      </c>
      <c r="AC33" s="3">
        <v>23</v>
      </c>
      <c r="AD33" s="3">
        <v>23</v>
      </c>
      <c r="AE33" s="3">
        <v>22</v>
      </c>
      <c r="AF33" s="12">
        <v>23</v>
      </c>
      <c r="AG33" s="39">
        <v>45</v>
      </c>
      <c r="AH33" s="3">
        <v>39</v>
      </c>
      <c r="AI33" s="3">
        <v>42</v>
      </c>
      <c r="AJ33" s="3">
        <v>44</v>
      </c>
      <c r="AK33" s="3">
        <v>45</v>
      </c>
      <c r="AL33" s="3">
        <v>43</v>
      </c>
      <c r="AM33" s="3">
        <v>44</v>
      </c>
      <c r="AN33" s="3">
        <v>46</v>
      </c>
      <c r="AO33" s="3">
        <v>43</v>
      </c>
      <c r="AP33" s="3">
        <v>43</v>
      </c>
      <c r="AQ33" s="3">
        <v>41</v>
      </c>
      <c r="AR33" s="12">
        <v>49</v>
      </c>
      <c r="AS33" s="13">
        <f t="shared" si="0"/>
        <v>374</v>
      </c>
      <c r="AT33" s="33">
        <f t="shared" si="1"/>
        <v>0.374</v>
      </c>
      <c r="AU33" s="13">
        <f t="shared" si="2"/>
        <v>279</v>
      </c>
      <c r="AV33" s="35">
        <f t="shared" si="3"/>
        <v>0.27900000000000003</v>
      </c>
      <c r="AW33" s="12">
        <f t="shared" si="4"/>
        <v>524</v>
      </c>
      <c r="AX33" s="35">
        <f t="shared" si="5"/>
        <v>0.52400000000000002</v>
      </c>
      <c r="AY33" s="13">
        <f t="shared" si="6"/>
        <v>1177</v>
      </c>
    </row>
    <row r="34" spans="1:51" x14ac:dyDescent="0.25">
      <c r="A34" s="1" t="s">
        <v>90</v>
      </c>
      <c r="B34" s="2" t="s">
        <v>95</v>
      </c>
      <c r="C34" s="2">
        <v>570</v>
      </c>
      <c r="D34" s="2" t="s">
        <v>91</v>
      </c>
      <c r="E34" s="2" t="s">
        <v>41</v>
      </c>
      <c r="F34" s="2" t="s">
        <v>92</v>
      </c>
      <c r="G34" s="2">
        <v>11020</v>
      </c>
      <c r="H34" s="2" t="s">
        <v>0</v>
      </c>
      <c r="I34" s="11">
        <v>20813</v>
      </c>
      <c r="J34" s="3">
        <v>21369</v>
      </c>
      <c r="K34" s="3">
        <v>22961</v>
      </c>
      <c r="L34" s="3">
        <v>24165</v>
      </c>
      <c r="M34" s="3">
        <v>25523</v>
      </c>
      <c r="N34" s="3">
        <v>22981</v>
      </c>
      <c r="O34" s="3">
        <v>26670</v>
      </c>
      <c r="P34" s="3">
        <v>23387</v>
      </c>
      <c r="Q34" s="3">
        <v>21066</v>
      </c>
      <c r="R34" s="3">
        <v>10747</v>
      </c>
      <c r="S34" s="3">
        <v>15614</v>
      </c>
      <c r="T34" s="12">
        <v>16672</v>
      </c>
      <c r="U34" s="3">
        <v>9953</v>
      </c>
      <c r="V34" s="3">
        <v>10156</v>
      </c>
      <c r="W34" s="3">
        <v>11549</v>
      </c>
      <c r="X34" s="3">
        <v>11410</v>
      </c>
      <c r="Y34" s="3">
        <v>12417</v>
      </c>
      <c r="Z34" s="3">
        <v>12701</v>
      </c>
      <c r="AA34" s="3">
        <v>11893</v>
      </c>
      <c r="AB34" s="3">
        <v>12269</v>
      </c>
      <c r="AC34" s="3">
        <v>10314</v>
      </c>
      <c r="AD34" s="3">
        <v>6119</v>
      </c>
      <c r="AE34" s="3">
        <v>8528</v>
      </c>
      <c r="AF34" s="12">
        <v>11280</v>
      </c>
      <c r="AG34" s="11">
        <v>21312</v>
      </c>
      <c r="AH34" s="3">
        <v>17495</v>
      </c>
      <c r="AI34" s="3">
        <v>18251</v>
      </c>
      <c r="AJ34" s="3">
        <v>20925</v>
      </c>
      <c r="AK34" s="3">
        <v>19301</v>
      </c>
      <c r="AL34" s="3">
        <v>19572</v>
      </c>
      <c r="AM34" s="3">
        <v>18036</v>
      </c>
      <c r="AN34" s="3">
        <v>19423</v>
      </c>
      <c r="AO34" s="3">
        <v>17913</v>
      </c>
      <c r="AP34" s="3">
        <v>11414</v>
      </c>
      <c r="AQ34" s="3">
        <v>15284</v>
      </c>
      <c r="AR34" s="12">
        <v>23468</v>
      </c>
      <c r="AS34" s="13">
        <f t="shared" si="0"/>
        <v>251968</v>
      </c>
      <c r="AT34" s="33">
        <f t="shared" si="1"/>
        <v>251.96799999999999</v>
      </c>
      <c r="AU34" s="13">
        <f t="shared" si="2"/>
        <v>128589</v>
      </c>
      <c r="AV34" s="35">
        <f t="shared" si="3"/>
        <v>128.589</v>
      </c>
      <c r="AW34" s="12">
        <f t="shared" si="4"/>
        <v>222394</v>
      </c>
      <c r="AX34" s="35">
        <f t="shared" si="5"/>
        <v>222.39400000000001</v>
      </c>
      <c r="AY34" s="13">
        <f t="shared" si="6"/>
        <v>602951</v>
      </c>
    </row>
    <row r="35" spans="1:51" x14ac:dyDescent="0.25">
      <c r="A35" s="1" t="s">
        <v>13</v>
      </c>
      <c r="B35" s="2" t="s">
        <v>87</v>
      </c>
      <c r="C35" s="2">
        <v>90</v>
      </c>
      <c r="D35" s="2" t="s">
        <v>12</v>
      </c>
      <c r="E35" s="2" t="s">
        <v>11</v>
      </c>
      <c r="F35" s="2" t="s">
        <v>1</v>
      </c>
      <c r="G35" s="2">
        <v>11024</v>
      </c>
      <c r="H35" s="2" t="s">
        <v>0</v>
      </c>
      <c r="I35" s="11">
        <v>2292</v>
      </c>
      <c r="J35" s="3">
        <v>2865</v>
      </c>
      <c r="K35" s="3">
        <v>3875</v>
      </c>
      <c r="L35" s="3">
        <v>4422</v>
      </c>
      <c r="M35" s="3">
        <v>4634</v>
      </c>
      <c r="N35" s="3">
        <v>4950</v>
      </c>
      <c r="O35" s="3">
        <v>5641</v>
      </c>
      <c r="P35" s="3">
        <v>5239</v>
      </c>
      <c r="Q35" s="3">
        <v>4006</v>
      </c>
      <c r="R35" s="3">
        <v>7401</v>
      </c>
      <c r="S35" s="3">
        <v>3556</v>
      </c>
      <c r="T35" s="12">
        <v>1693</v>
      </c>
      <c r="U35" s="3">
        <v>965</v>
      </c>
      <c r="V35" s="3">
        <v>1153</v>
      </c>
      <c r="W35" s="3">
        <v>1560</v>
      </c>
      <c r="X35" s="3">
        <v>1732</v>
      </c>
      <c r="Y35" s="3">
        <v>1985</v>
      </c>
      <c r="Z35" s="3">
        <v>2258</v>
      </c>
      <c r="AA35" s="3">
        <v>2225</v>
      </c>
      <c r="AB35" s="3">
        <v>2172</v>
      </c>
      <c r="AC35" s="3">
        <v>1309</v>
      </c>
      <c r="AD35" s="3">
        <v>2116</v>
      </c>
      <c r="AE35" s="3">
        <v>1323</v>
      </c>
      <c r="AF35" s="12">
        <v>1090</v>
      </c>
      <c r="AG35" s="11">
        <v>2102</v>
      </c>
      <c r="AH35" s="3">
        <v>1853</v>
      </c>
      <c r="AI35" s="3">
        <v>2103</v>
      </c>
      <c r="AJ35" s="3">
        <v>2771</v>
      </c>
      <c r="AK35" s="3">
        <v>2250</v>
      </c>
      <c r="AL35" s="3">
        <v>2165</v>
      </c>
      <c r="AM35" s="3">
        <v>1903</v>
      </c>
      <c r="AN35" s="3">
        <v>2156</v>
      </c>
      <c r="AO35" s="3">
        <v>1715</v>
      </c>
      <c r="AP35" s="3">
        <v>3121</v>
      </c>
      <c r="AQ35" s="3">
        <v>2339</v>
      </c>
      <c r="AR35" s="12">
        <v>2294</v>
      </c>
      <c r="AS35" s="13">
        <f t="shared" si="0"/>
        <v>50574</v>
      </c>
      <c r="AT35" s="33">
        <f t="shared" si="1"/>
        <v>50.573999999999998</v>
      </c>
      <c r="AU35" s="13">
        <f t="shared" si="2"/>
        <v>19888</v>
      </c>
      <c r="AV35" s="35">
        <f t="shared" si="3"/>
        <v>19.888000000000002</v>
      </c>
      <c r="AW35" s="12">
        <f t="shared" si="4"/>
        <v>26772</v>
      </c>
      <c r="AX35" s="35">
        <f t="shared" si="5"/>
        <v>26.771999999999998</v>
      </c>
      <c r="AY35" s="13">
        <f t="shared" si="6"/>
        <v>97234</v>
      </c>
    </row>
    <row r="36" spans="1:51" x14ac:dyDescent="0.25">
      <c r="A36" s="1" t="s">
        <v>10</v>
      </c>
      <c r="B36" s="2" t="s">
        <v>88</v>
      </c>
      <c r="C36" s="2">
        <v>20</v>
      </c>
      <c r="D36" s="2" t="s">
        <v>9</v>
      </c>
      <c r="E36" s="2" t="s">
        <v>8</v>
      </c>
      <c r="F36" s="2" t="s">
        <v>5</v>
      </c>
      <c r="G36" s="2">
        <v>11020</v>
      </c>
      <c r="H36" s="2" t="s">
        <v>0</v>
      </c>
      <c r="I36" s="11">
        <v>538</v>
      </c>
      <c r="J36" s="3">
        <v>326</v>
      </c>
      <c r="K36" s="3">
        <v>160</v>
      </c>
      <c r="L36" s="3">
        <v>78</v>
      </c>
      <c r="M36" s="3">
        <v>69</v>
      </c>
      <c r="N36" s="3">
        <v>126</v>
      </c>
      <c r="O36" s="3">
        <v>64</v>
      </c>
      <c r="P36" s="3">
        <v>58</v>
      </c>
      <c r="Q36" s="3">
        <v>120</v>
      </c>
      <c r="R36" s="3">
        <v>291</v>
      </c>
      <c r="S36" s="3">
        <v>512</v>
      </c>
      <c r="T36" s="12">
        <v>483</v>
      </c>
      <c r="U36" s="3">
        <v>1241</v>
      </c>
      <c r="V36" s="3">
        <v>1135</v>
      </c>
      <c r="W36" s="3">
        <v>1008</v>
      </c>
      <c r="X36" s="3">
        <v>844</v>
      </c>
      <c r="Y36" s="3">
        <v>712</v>
      </c>
      <c r="Z36" s="3">
        <v>606</v>
      </c>
      <c r="AA36" s="3">
        <v>629</v>
      </c>
      <c r="AB36" s="3">
        <v>771</v>
      </c>
      <c r="AC36" s="3">
        <v>1099</v>
      </c>
      <c r="AD36" s="3">
        <v>1277</v>
      </c>
      <c r="AE36" s="3">
        <v>1260</v>
      </c>
      <c r="AF36" s="12">
        <v>1198</v>
      </c>
      <c r="AG36" s="11">
        <v>2783</v>
      </c>
      <c r="AH36" s="3">
        <v>2358</v>
      </c>
      <c r="AI36" s="3">
        <v>2386</v>
      </c>
      <c r="AJ36" s="3">
        <v>2599</v>
      </c>
      <c r="AK36" s="3">
        <v>2430</v>
      </c>
      <c r="AL36" s="3">
        <v>2246</v>
      </c>
      <c r="AM36" s="3">
        <v>2355</v>
      </c>
      <c r="AN36" s="3">
        <v>2601</v>
      </c>
      <c r="AO36" s="3">
        <v>2632</v>
      </c>
      <c r="AP36" s="3">
        <v>2795</v>
      </c>
      <c r="AQ36" s="3">
        <v>2795</v>
      </c>
      <c r="AR36" s="12">
        <v>2906</v>
      </c>
      <c r="AS36" s="13">
        <f t="shared" si="0"/>
        <v>2825</v>
      </c>
      <c r="AT36" s="33">
        <f t="shared" si="1"/>
        <v>2.8250000000000002</v>
      </c>
      <c r="AU36" s="13">
        <f t="shared" si="2"/>
        <v>11780</v>
      </c>
      <c r="AV36" s="35">
        <f t="shared" si="3"/>
        <v>11.78</v>
      </c>
      <c r="AW36" s="12">
        <f t="shared" si="4"/>
        <v>30886</v>
      </c>
      <c r="AX36" s="35">
        <f t="shared" si="5"/>
        <v>30.885999999999999</v>
      </c>
      <c r="AY36" s="13">
        <f t="shared" si="6"/>
        <v>45491</v>
      </c>
    </row>
    <row r="37" spans="1:51" s="26" customFormat="1" x14ac:dyDescent="0.25">
      <c r="A37" s="1" t="s">
        <v>7</v>
      </c>
      <c r="B37" s="2" t="s">
        <v>88</v>
      </c>
      <c r="C37" s="2">
        <v>60</v>
      </c>
      <c r="D37" s="2" t="s">
        <v>81</v>
      </c>
      <c r="E37" s="2" t="s">
        <v>6</v>
      </c>
      <c r="F37" s="2" t="s">
        <v>5</v>
      </c>
      <c r="G37" s="2">
        <v>11020</v>
      </c>
      <c r="H37" s="2" t="s">
        <v>0</v>
      </c>
      <c r="I37" s="11">
        <v>5064</v>
      </c>
      <c r="J37" s="3">
        <v>4227</v>
      </c>
      <c r="K37" s="3">
        <v>3938</v>
      </c>
      <c r="L37" s="3">
        <v>3543</v>
      </c>
      <c r="M37" s="3">
        <v>4046</v>
      </c>
      <c r="N37" s="3">
        <v>3868</v>
      </c>
      <c r="O37" s="3">
        <v>5510</v>
      </c>
      <c r="P37" s="3">
        <v>4973</v>
      </c>
      <c r="Q37" s="3">
        <v>4248</v>
      </c>
      <c r="R37" s="3">
        <v>3805</v>
      </c>
      <c r="S37" s="3">
        <v>4858</v>
      </c>
      <c r="T37" s="12">
        <v>4485</v>
      </c>
      <c r="U37" s="3">
        <v>2857</v>
      </c>
      <c r="V37" s="3">
        <v>2860</v>
      </c>
      <c r="W37" s="3">
        <v>3016</v>
      </c>
      <c r="X37" s="3">
        <v>2484</v>
      </c>
      <c r="Y37" s="3">
        <v>2649</v>
      </c>
      <c r="Z37" s="3">
        <v>2797</v>
      </c>
      <c r="AA37" s="3">
        <v>3365</v>
      </c>
      <c r="AB37" s="3">
        <v>3683</v>
      </c>
      <c r="AC37" s="3">
        <v>2808</v>
      </c>
      <c r="AD37" s="3">
        <v>2549</v>
      </c>
      <c r="AE37" s="3">
        <v>3040</v>
      </c>
      <c r="AF37" s="12">
        <v>3124</v>
      </c>
      <c r="AG37" s="11">
        <v>6191</v>
      </c>
      <c r="AH37" s="3">
        <v>5043</v>
      </c>
      <c r="AI37" s="3">
        <v>5451</v>
      </c>
      <c r="AJ37" s="3">
        <v>5253</v>
      </c>
      <c r="AK37" s="3">
        <v>5123</v>
      </c>
      <c r="AL37" s="3">
        <v>4938</v>
      </c>
      <c r="AM37" s="3">
        <v>5544</v>
      </c>
      <c r="AN37" s="3">
        <v>6090</v>
      </c>
      <c r="AO37" s="3">
        <v>5506</v>
      </c>
      <c r="AP37" s="3">
        <v>4604</v>
      </c>
      <c r="AQ37" s="3">
        <v>5709</v>
      </c>
      <c r="AR37" s="12">
        <v>6808</v>
      </c>
      <c r="AS37" s="13">
        <f t="shared" si="0"/>
        <v>52565</v>
      </c>
      <c r="AT37" s="33">
        <f t="shared" si="1"/>
        <v>52.564999999999998</v>
      </c>
      <c r="AU37" s="13">
        <f t="shared" si="2"/>
        <v>35232</v>
      </c>
      <c r="AV37" s="35">
        <f t="shared" si="3"/>
        <v>35.231999999999999</v>
      </c>
      <c r="AW37" s="12">
        <f t="shared" si="4"/>
        <v>66260</v>
      </c>
      <c r="AX37" s="35">
        <f t="shared" si="5"/>
        <v>66.260000000000005</v>
      </c>
      <c r="AY37" s="13">
        <f t="shared" si="6"/>
        <v>154057</v>
      </c>
    </row>
    <row r="38" spans="1:51" x14ac:dyDescent="0.25">
      <c r="A38" s="1" t="s">
        <v>4</v>
      </c>
      <c r="B38" s="2" t="s">
        <v>87</v>
      </c>
      <c r="C38" s="2">
        <v>11</v>
      </c>
      <c r="D38" s="2" t="s">
        <v>3</v>
      </c>
      <c r="E38" s="2" t="s">
        <v>2</v>
      </c>
      <c r="F38" s="2" t="s">
        <v>1</v>
      </c>
      <c r="G38" s="2">
        <v>11024</v>
      </c>
      <c r="H38" s="2" t="s">
        <v>0</v>
      </c>
      <c r="I38" s="11">
        <v>7</v>
      </c>
      <c r="J38" s="3">
        <v>6</v>
      </c>
      <c r="K38" s="2">
        <v>6</v>
      </c>
      <c r="L38" s="2">
        <v>6</v>
      </c>
      <c r="M38" s="2">
        <v>6</v>
      </c>
      <c r="N38" s="2">
        <v>6</v>
      </c>
      <c r="O38" s="2">
        <v>7</v>
      </c>
      <c r="P38" s="2">
        <v>6</v>
      </c>
      <c r="Q38" s="2">
        <v>6</v>
      </c>
      <c r="R38" s="2">
        <v>7</v>
      </c>
      <c r="S38" s="2">
        <v>6</v>
      </c>
      <c r="T38" s="2">
        <v>5</v>
      </c>
      <c r="U38" s="1">
        <v>4</v>
      </c>
      <c r="V38" s="3">
        <v>4</v>
      </c>
      <c r="W38" s="3">
        <v>5</v>
      </c>
      <c r="X38" s="2">
        <v>5</v>
      </c>
      <c r="Y38" s="2">
        <v>4</v>
      </c>
      <c r="Z38" s="2">
        <v>5</v>
      </c>
      <c r="AA38" s="2">
        <v>5</v>
      </c>
      <c r="AB38" s="2">
        <v>5</v>
      </c>
      <c r="AC38" s="2">
        <v>5</v>
      </c>
      <c r="AD38" s="2">
        <v>5</v>
      </c>
      <c r="AE38" s="2">
        <v>4</v>
      </c>
      <c r="AF38" s="2">
        <v>5</v>
      </c>
      <c r="AG38" s="1">
        <v>10</v>
      </c>
      <c r="AH38" s="3">
        <v>7</v>
      </c>
      <c r="AI38" s="3">
        <v>9</v>
      </c>
      <c r="AJ38" s="2">
        <v>8</v>
      </c>
      <c r="AK38" s="2">
        <v>9</v>
      </c>
      <c r="AL38" s="2">
        <v>9</v>
      </c>
      <c r="AM38" s="2">
        <v>8</v>
      </c>
      <c r="AN38" s="2">
        <v>10</v>
      </c>
      <c r="AO38" s="2">
        <v>8</v>
      </c>
      <c r="AP38" s="2">
        <v>8</v>
      </c>
      <c r="AQ38" s="2">
        <v>9</v>
      </c>
      <c r="AR38" s="2">
        <v>10</v>
      </c>
      <c r="AS38" s="13">
        <f>SUM(I38:T38)</f>
        <v>74</v>
      </c>
      <c r="AT38" s="33">
        <f t="shared" si="1"/>
        <v>7.3999999999999996E-2</v>
      </c>
      <c r="AU38" s="13">
        <f t="shared" si="2"/>
        <v>56</v>
      </c>
      <c r="AV38" s="35">
        <f t="shared" si="3"/>
        <v>5.6000000000000001E-2</v>
      </c>
      <c r="AW38" s="12">
        <f t="shared" si="4"/>
        <v>105</v>
      </c>
      <c r="AX38" s="35">
        <f t="shared" si="5"/>
        <v>0.105</v>
      </c>
      <c r="AY38" s="13">
        <f t="shared" si="6"/>
        <v>235</v>
      </c>
    </row>
    <row r="39" spans="1:51" x14ac:dyDescent="0.25">
      <c r="A39" s="1" t="s">
        <v>128</v>
      </c>
      <c r="B39" s="2" t="s">
        <v>88</v>
      </c>
      <c r="C39" s="2">
        <v>4.5</v>
      </c>
      <c r="D39" s="2" t="s">
        <v>129</v>
      </c>
      <c r="E39" s="2" t="s">
        <v>130</v>
      </c>
      <c r="F39" s="2" t="s">
        <v>108</v>
      </c>
      <c r="G39" s="2">
        <v>11020</v>
      </c>
      <c r="H39" s="2" t="s">
        <v>0</v>
      </c>
      <c r="I39" s="11">
        <v>153</v>
      </c>
      <c r="J39" s="3">
        <v>140</v>
      </c>
      <c r="K39" s="2">
        <v>154</v>
      </c>
      <c r="L39" s="2">
        <v>165</v>
      </c>
      <c r="M39" s="2">
        <v>181</v>
      </c>
      <c r="N39" s="2">
        <v>159</v>
      </c>
      <c r="O39" s="2">
        <v>194</v>
      </c>
      <c r="P39" s="2">
        <v>182</v>
      </c>
      <c r="Q39" s="2">
        <v>177</v>
      </c>
      <c r="R39" s="3">
        <f>AVERAGE(I39:Q39)</f>
        <v>167.22222222222223</v>
      </c>
      <c r="S39" s="3">
        <f>R39</f>
        <v>167.22222222222223</v>
      </c>
      <c r="T39" s="3">
        <f>S39</f>
        <v>167.22222222222223</v>
      </c>
      <c r="U39" s="1">
        <v>99</v>
      </c>
      <c r="V39" s="3">
        <v>105</v>
      </c>
      <c r="W39" s="3">
        <v>125</v>
      </c>
      <c r="X39" s="2">
        <v>122</v>
      </c>
      <c r="Y39" s="2">
        <v>118</v>
      </c>
      <c r="Z39" s="2">
        <v>123</v>
      </c>
      <c r="AA39" s="2">
        <v>138</v>
      </c>
      <c r="AB39" s="2">
        <v>146</v>
      </c>
      <c r="AC39" s="2">
        <v>129</v>
      </c>
      <c r="AD39" s="3">
        <f>AVERAGE(U39:AC39)</f>
        <v>122.77777777777777</v>
      </c>
      <c r="AE39" s="3">
        <f>AD39</f>
        <v>122.77777777777777</v>
      </c>
      <c r="AF39" s="3">
        <f>AE39</f>
        <v>122.77777777777777</v>
      </c>
      <c r="AG39" s="1">
        <v>217</v>
      </c>
      <c r="AH39" s="3">
        <v>181</v>
      </c>
      <c r="AI39" s="3">
        <v>219</v>
      </c>
      <c r="AJ39" s="2">
        <v>252</v>
      </c>
      <c r="AK39" s="2">
        <v>221</v>
      </c>
      <c r="AL39" s="2">
        <v>221</v>
      </c>
      <c r="AM39" s="2">
        <v>236</v>
      </c>
      <c r="AN39" s="2">
        <v>258</v>
      </c>
      <c r="AO39" s="2">
        <v>245</v>
      </c>
      <c r="AP39" s="3">
        <f>AVERAGE(AG39:AO39)</f>
        <v>227.77777777777777</v>
      </c>
      <c r="AQ39" s="3">
        <f>AP39</f>
        <v>227.77777777777777</v>
      </c>
      <c r="AR39" s="3">
        <f>AQ39</f>
        <v>227.77777777777777</v>
      </c>
      <c r="AS39" s="13">
        <f t="shared" ref="AS39:AS40" si="7">SUM(I39:T39)</f>
        <v>2006.6666666666665</v>
      </c>
      <c r="AT39" s="33">
        <f t="shared" si="1"/>
        <v>2.0066666666666664</v>
      </c>
      <c r="AU39" s="13">
        <f t="shared" si="2"/>
        <v>1473.3333333333335</v>
      </c>
      <c r="AV39" s="35">
        <f t="shared" si="3"/>
        <v>1.4733333333333334</v>
      </c>
      <c r="AW39" s="12">
        <f t="shared" si="4"/>
        <v>2733.3333333333335</v>
      </c>
      <c r="AX39" s="35">
        <f t="shared" si="5"/>
        <v>2.7333333333333334</v>
      </c>
      <c r="AY39" s="13">
        <f t="shared" si="6"/>
        <v>6213.3333333333339</v>
      </c>
    </row>
    <row r="40" spans="1:51" x14ac:dyDescent="0.25">
      <c r="A40" s="1" t="s">
        <v>131</v>
      </c>
      <c r="B40" s="2" t="s">
        <v>88</v>
      </c>
      <c r="C40" s="2">
        <v>30</v>
      </c>
      <c r="D40" s="2" t="s">
        <v>132</v>
      </c>
      <c r="E40" s="2" t="s">
        <v>133</v>
      </c>
      <c r="F40" s="2" t="s">
        <v>134</v>
      </c>
      <c r="G40" s="2">
        <v>11020</v>
      </c>
      <c r="H40" s="2" t="s">
        <v>0</v>
      </c>
      <c r="I40" s="11">
        <v>197</v>
      </c>
      <c r="J40" s="3">
        <v>123</v>
      </c>
      <c r="K40" s="2">
        <v>90</v>
      </c>
      <c r="L40" s="2">
        <v>47</v>
      </c>
      <c r="M40" s="2">
        <v>63</v>
      </c>
      <c r="N40" s="2">
        <v>41</v>
      </c>
      <c r="O40" s="2">
        <v>87</v>
      </c>
      <c r="P40" s="2">
        <v>70</v>
      </c>
      <c r="Q40" s="2">
        <v>56</v>
      </c>
      <c r="R40" s="2">
        <v>52</v>
      </c>
      <c r="S40" s="2">
        <v>106</v>
      </c>
      <c r="T40" s="2">
        <v>178</v>
      </c>
      <c r="U40" s="1">
        <v>142</v>
      </c>
      <c r="V40" s="3">
        <v>103</v>
      </c>
      <c r="W40" s="3">
        <v>89</v>
      </c>
      <c r="X40" s="2">
        <v>46</v>
      </c>
      <c r="Y40" s="2">
        <v>36</v>
      </c>
      <c r="Z40" s="2">
        <v>25</v>
      </c>
      <c r="AA40" s="2">
        <v>47</v>
      </c>
      <c r="AB40" s="2">
        <v>40</v>
      </c>
      <c r="AC40" s="2">
        <v>35</v>
      </c>
      <c r="AD40" s="2">
        <v>29</v>
      </c>
      <c r="AE40" s="2">
        <v>89</v>
      </c>
      <c r="AF40" s="2">
        <v>155</v>
      </c>
      <c r="AG40" s="1">
        <v>332</v>
      </c>
      <c r="AH40" s="3">
        <v>199</v>
      </c>
      <c r="AI40" s="3">
        <v>178</v>
      </c>
      <c r="AJ40" s="2">
        <v>110</v>
      </c>
      <c r="AK40" s="2">
        <v>56</v>
      </c>
      <c r="AL40" s="2">
        <v>31</v>
      </c>
      <c r="AM40" s="2">
        <v>140</v>
      </c>
      <c r="AN40" s="2">
        <v>401</v>
      </c>
      <c r="AO40" s="2">
        <v>134</v>
      </c>
      <c r="AP40" s="2">
        <v>27</v>
      </c>
      <c r="AQ40" s="2">
        <v>232</v>
      </c>
      <c r="AR40" s="2">
        <v>358</v>
      </c>
      <c r="AS40" s="13">
        <f t="shared" si="7"/>
        <v>1110</v>
      </c>
      <c r="AT40" s="33">
        <f t="shared" si="1"/>
        <v>1.1100000000000001</v>
      </c>
      <c r="AU40" s="13">
        <f t="shared" si="2"/>
        <v>836</v>
      </c>
      <c r="AV40" s="35">
        <f t="shared" si="3"/>
        <v>0.83599999999999997</v>
      </c>
      <c r="AW40" s="12">
        <f t="shared" si="4"/>
        <v>2198</v>
      </c>
      <c r="AX40" s="35">
        <f t="shared" si="5"/>
        <v>2.198</v>
      </c>
      <c r="AY40" s="13">
        <f t="shared" si="6"/>
        <v>4144</v>
      </c>
    </row>
    <row r="41" spans="1:51" ht="16.5" thickBot="1" x14ac:dyDescent="0.3">
      <c r="A41" s="14" t="s">
        <v>117</v>
      </c>
      <c r="B41" s="15"/>
      <c r="C41" s="15"/>
      <c r="D41" s="15"/>
      <c r="E41" s="15"/>
      <c r="F41" s="15"/>
      <c r="G41" s="15"/>
      <c r="H41" s="15"/>
      <c r="I41" s="16">
        <f>SUM(I14:I40)</f>
        <v>170638</v>
      </c>
      <c r="J41" s="17">
        <f t="shared" ref="J41:AR41" si="8">SUM(J14:J40)</f>
        <v>159437</v>
      </c>
      <c r="K41" s="17">
        <f t="shared" si="8"/>
        <v>152667</v>
      </c>
      <c r="L41" s="17">
        <f t="shared" si="8"/>
        <v>150064</v>
      </c>
      <c r="M41" s="17">
        <f t="shared" si="8"/>
        <v>161820</v>
      </c>
      <c r="N41" s="17">
        <f t="shared" si="8"/>
        <v>149634</v>
      </c>
      <c r="O41" s="17">
        <f t="shared" si="8"/>
        <v>168143</v>
      </c>
      <c r="P41" s="17">
        <f t="shared" si="8"/>
        <v>150131</v>
      </c>
      <c r="Q41" s="17">
        <f t="shared" si="8"/>
        <v>137763</v>
      </c>
      <c r="R41" s="17">
        <f t="shared" si="8"/>
        <v>127385.22222222222</v>
      </c>
      <c r="S41" s="17">
        <f t="shared" si="8"/>
        <v>135704.22222222222</v>
      </c>
      <c r="T41" s="17">
        <f t="shared" si="8"/>
        <v>137275.22222222222</v>
      </c>
      <c r="U41" s="16">
        <f t="shared" si="8"/>
        <v>100254</v>
      </c>
      <c r="V41" s="17">
        <f t="shared" si="8"/>
        <v>99977</v>
      </c>
      <c r="W41" s="17">
        <f t="shared" si="8"/>
        <v>101032</v>
      </c>
      <c r="X41" s="17">
        <f t="shared" si="8"/>
        <v>89461</v>
      </c>
      <c r="Y41" s="17">
        <f t="shared" si="8"/>
        <v>94079</v>
      </c>
      <c r="Z41" s="17">
        <f t="shared" si="8"/>
        <v>96457</v>
      </c>
      <c r="AA41" s="17">
        <f t="shared" si="8"/>
        <v>92495</v>
      </c>
      <c r="AB41" s="17">
        <f t="shared" si="8"/>
        <v>96906</v>
      </c>
      <c r="AC41" s="17">
        <f t="shared" si="8"/>
        <v>84527</v>
      </c>
      <c r="AD41" s="17">
        <f t="shared" si="8"/>
        <v>86352.777777777781</v>
      </c>
      <c r="AE41" s="17">
        <f t="shared" si="8"/>
        <v>89607.777777777781</v>
      </c>
      <c r="AF41" s="17">
        <f t="shared" si="8"/>
        <v>107848.77777777778</v>
      </c>
      <c r="AG41" s="16">
        <f t="shared" si="8"/>
        <v>173719</v>
      </c>
      <c r="AH41" s="17">
        <f t="shared" si="8"/>
        <v>135992</v>
      </c>
      <c r="AI41" s="17">
        <f t="shared" si="8"/>
        <v>134611</v>
      </c>
      <c r="AJ41" s="17">
        <f t="shared" si="8"/>
        <v>143790</v>
      </c>
      <c r="AK41" s="17">
        <f t="shared" si="8"/>
        <v>133992</v>
      </c>
      <c r="AL41" s="17">
        <f t="shared" si="8"/>
        <v>129843</v>
      </c>
      <c r="AM41" s="17">
        <f t="shared" si="8"/>
        <v>122978</v>
      </c>
      <c r="AN41" s="17">
        <f t="shared" si="8"/>
        <v>135846</v>
      </c>
      <c r="AO41" s="17">
        <f t="shared" si="8"/>
        <v>125895</v>
      </c>
      <c r="AP41" s="17">
        <f t="shared" si="8"/>
        <v>131845.77777777778</v>
      </c>
      <c r="AQ41" s="17">
        <f t="shared" si="8"/>
        <v>135946.77777777778</v>
      </c>
      <c r="AR41" s="17">
        <f t="shared" si="8"/>
        <v>192671.77777777778</v>
      </c>
      <c r="AS41" s="18">
        <f>SUM(AS14:AS40)</f>
        <v>1800661.6666666667</v>
      </c>
      <c r="AT41" s="34"/>
      <c r="AU41" s="18">
        <f>SUM(AU14:AU40)</f>
        <v>1138997.3333333333</v>
      </c>
      <c r="AV41" s="34"/>
      <c r="AW41" s="17">
        <f>SUM(AW14:AW40)</f>
        <v>1697130.3333333333</v>
      </c>
      <c r="AX41" s="34"/>
      <c r="AY41" s="18">
        <f>SUM(AY14:AY40)</f>
        <v>4636789.333333333</v>
      </c>
    </row>
    <row r="42" spans="1:51" ht="16.5" thickBot="1" x14ac:dyDescent="0.3">
      <c r="A42" s="28" t="s">
        <v>118</v>
      </c>
      <c r="B42" s="29"/>
      <c r="C42" s="29"/>
      <c r="D42" s="29"/>
      <c r="E42" s="29"/>
      <c r="F42" s="29"/>
      <c r="G42" s="29"/>
      <c r="H42" s="29"/>
      <c r="I42" s="30">
        <f>I41/1000</f>
        <v>170.63800000000001</v>
      </c>
      <c r="J42" s="31">
        <f t="shared" ref="J42:AR42" si="9">J41/1000</f>
        <v>159.43700000000001</v>
      </c>
      <c r="K42" s="31">
        <f t="shared" si="9"/>
        <v>152.667</v>
      </c>
      <c r="L42" s="31">
        <f t="shared" si="9"/>
        <v>150.06399999999999</v>
      </c>
      <c r="M42" s="31">
        <f t="shared" si="9"/>
        <v>161.82</v>
      </c>
      <c r="N42" s="31">
        <f t="shared" si="9"/>
        <v>149.63399999999999</v>
      </c>
      <c r="O42" s="31">
        <f t="shared" si="9"/>
        <v>168.143</v>
      </c>
      <c r="P42" s="31">
        <f t="shared" si="9"/>
        <v>150.131</v>
      </c>
      <c r="Q42" s="31">
        <f t="shared" si="9"/>
        <v>137.76300000000001</v>
      </c>
      <c r="R42" s="31">
        <f t="shared" si="9"/>
        <v>127.38522222222223</v>
      </c>
      <c r="S42" s="31">
        <f t="shared" si="9"/>
        <v>135.70422222222223</v>
      </c>
      <c r="T42" s="31">
        <f t="shared" si="9"/>
        <v>137.27522222222223</v>
      </c>
      <c r="U42" s="31">
        <f t="shared" si="9"/>
        <v>100.254</v>
      </c>
      <c r="V42" s="31">
        <f t="shared" si="9"/>
        <v>99.977000000000004</v>
      </c>
      <c r="W42" s="31">
        <f t="shared" si="9"/>
        <v>101.032</v>
      </c>
      <c r="X42" s="31">
        <f t="shared" si="9"/>
        <v>89.460999999999999</v>
      </c>
      <c r="Y42" s="31">
        <f t="shared" si="9"/>
        <v>94.078999999999994</v>
      </c>
      <c r="Z42" s="31">
        <f t="shared" si="9"/>
        <v>96.456999999999994</v>
      </c>
      <c r="AA42" s="31">
        <f t="shared" si="9"/>
        <v>92.495000000000005</v>
      </c>
      <c r="AB42" s="31">
        <f t="shared" si="9"/>
        <v>96.906000000000006</v>
      </c>
      <c r="AC42" s="31">
        <f t="shared" si="9"/>
        <v>84.527000000000001</v>
      </c>
      <c r="AD42" s="31">
        <f t="shared" si="9"/>
        <v>86.352777777777774</v>
      </c>
      <c r="AE42" s="31">
        <f t="shared" si="9"/>
        <v>89.607777777777784</v>
      </c>
      <c r="AF42" s="31">
        <f t="shared" si="9"/>
        <v>107.84877777777778</v>
      </c>
      <c r="AG42" s="30">
        <f t="shared" si="9"/>
        <v>173.71899999999999</v>
      </c>
      <c r="AH42" s="31">
        <f t="shared" si="9"/>
        <v>135.99199999999999</v>
      </c>
      <c r="AI42" s="31">
        <f t="shared" si="9"/>
        <v>134.61099999999999</v>
      </c>
      <c r="AJ42" s="31">
        <f t="shared" si="9"/>
        <v>143.79</v>
      </c>
      <c r="AK42" s="31">
        <f t="shared" si="9"/>
        <v>133.99199999999999</v>
      </c>
      <c r="AL42" s="31">
        <f t="shared" si="9"/>
        <v>129.84299999999999</v>
      </c>
      <c r="AM42" s="31">
        <f t="shared" si="9"/>
        <v>122.97799999999999</v>
      </c>
      <c r="AN42" s="31">
        <f t="shared" si="9"/>
        <v>135.846</v>
      </c>
      <c r="AO42" s="31">
        <f t="shared" si="9"/>
        <v>125.895</v>
      </c>
      <c r="AP42" s="31">
        <f t="shared" si="9"/>
        <v>131.84577777777778</v>
      </c>
      <c r="AQ42" s="31">
        <f t="shared" si="9"/>
        <v>135.94677777777778</v>
      </c>
      <c r="AR42" s="31">
        <f t="shared" si="9"/>
        <v>192.67177777777778</v>
      </c>
      <c r="AS42" s="36"/>
      <c r="AT42" s="37">
        <f>SUM(AT14:AT41)</f>
        <v>1800.6616666666666</v>
      </c>
      <c r="AU42" s="36"/>
      <c r="AV42" s="37">
        <f>SUM(AV14:AV41)</f>
        <v>1138.9973333333335</v>
      </c>
      <c r="AW42" s="36"/>
      <c r="AX42" s="37">
        <f>SUM(AX14:AX41)</f>
        <v>1697.1303333333333</v>
      </c>
      <c r="AY42" s="37">
        <f>AY41/1000</f>
        <v>4636.7893333333332</v>
      </c>
    </row>
    <row r="43" spans="1:51" x14ac:dyDescent="0.25">
      <c r="AY43" s="23"/>
    </row>
    <row r="45" spans="1:51" x14ac:dyDescent="0.25">
      <c r="A45" s="27"/>
      <c r="B45" s="27"/>
      <c r="C45" s="27"/>
      <c r="D45" s="27"/>
      <c r="E45" s="27"/>
    </row>
    <row r="47" spans="1:51" x14ac:dyDescent="0.25">
      <c r="A47" s="25"/>
      <c r="B47" s="25"/>
      <c r="C47" s="25"/>
      <c r="D47" s="25"/>
      <c r="E47" s="25"/>
    </row>
  </sheetData>
  <mergeCells count="7">
    <mergeCell ref="I11:T11"/>
    <mergeCell ref="U11:AF11"/>
    <mergeCell ref="AG11:AR11"/>
    <mergeCell ref="AE1:AH2"/>
    <mergeCell ref="AA4:AJ4"/>
    <mergeCell ref="AA6:AJ6"/>
    <mergeCell ref="AB8:AI8"/>
  </mergeCells>
  <pageMargins left="0.31496062992125984" right="0.31496062992125984" top="0.74803149606299213" bottom="0.74803149606299213" header="0.31496062992125984" footer="0.31496062992125984"/>
  <pageSetup paperSize="8" scale="32" fitToHeight="0" orientation="landscape" r:id="rId1"/>
  <headerFooter>
    <oddHeader>&amp;LSocietà Autostrade Valdostane - SAV S.p.A.
&amp;R&amp;K000000All. lettera SAV prot. n. 2755/DAG del 20 novembre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SAV dati consumi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Pellissier Barbara</dc:creator>
  <cp:lastModifiedBy>Pier Francesco Del Conte</cp:lastModifiedBy>
  <cp:lastPrinted>2025-02-14T16:26:47Z</cp:lastPrinted>
  <dcterms:created xsi:type="dcterms:W3CDTF">2017-12-14T16:40:02Z</dcterms:created>
  <dcterms:modified xsi:type="dcterms:W3CDTF">2025-02-14T16:27:29Z</dcterms:modified>
</cp:coreProperties>
</file>